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soutez\"/>
    </mc:Choice>
  </mc:AlternateContent>
  <bookViews>
    <workbookView xWindow="0" yWindow="0" windowWidth="0" windowHeight="0"/>
  </bookViews>
  <sheets>
    <sheet name="Rekapitulace stavby" sheetId="1" r:id="rId1"/>
    <sheet name="01 Sionkova 1507-2 - zate..." sheetId="2" r:id="rId2"/>
    <sheet name="02 Sionkova 1507-2 - sana..." sheetId="3" r:id="rId3"/>
    <sheet name="03 Sionkova 1507-2 - výmě..." sheetId="4" r:id="rId4"/>
    <sheet name="04 Sionkova 1507-2 - opra..." sheetId="5" r:id="rId5"/>
    <sheet name="05 Sionkova 1507-2 - opra..." sheetId="6" r:id="rId6"/>
    <sheet name="06 Sionkova 1507-2 - opra..." sheetId="7" r:id="rId7"/>
    <sheet name="07 Sionkova 1507-2 - opra..." sheetId="8" r:id="rId8"/>
    <sheet name="10 Sionkova 1507-2 - ÚT b..." sheetId="9" r:id="rId9"/>
    <sheet name="11 Sionkova 1507-2 - ÚT b..." sheetId="10" r:id="rId10"/>
    <sheet name="12 Sionkova 1507-2 - ÚT b..." sheetId="11" r:id="rId11"/>
    <sheet name="13 Sionkova 1507-2 - ÚT b..." sheetId="12" r:id="rId12"/>
    <sheet name="15 Sionkova 1507-2 - Vedl..." sheetId="13" r:id="rId13"/>
    <sheet name="14 Sionkova 1507-2 - Elek..."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'01 Sionkova 1507-2 - zate...'!$C$98:$K$948</definedName>
    <definedName name="_xlnm.Print_Area" localSheetId="1">'01 Sionkova 1507-2 - zate...'!$C$4:$J$39,'01 Sionkova 1507-2 - zate...'!$C$45:$J$80,'01 Sionkova 1507-2 - zate...'!$C$86:$K$948</definedName>
    <definedName name="_xlnm.Print_Titles" localSheetId="1">'01 Sionkova 1507-2 - zate...'!$98:$98</definedName>
    <definedName name="_xlnm._FilterDatabase" localSheetId="2" hidden="1">'02 Sionkova 1507-2 - sana...'!$C$90:$K$194</definedName>
    <definedName name="_xlnm.Print_Area" localSheetId="2">'02 Sionkova 1507-2 - sana...'!$C$4:$J$39,'02 Sionkova 1507-2 - sana...'!$C$45:$J$72,'02 Sionkova 1507-2 - sana...'!$C$78:$K$194</definedName>
    <definedName name="_xlnm.Print_Titles" localSheetId="2">'02 Sionkova 1507-2 - sana...'!$90:$90</definedName>
    <definedName name="_xlnm._FilterDatabase" localSheetId="3" hidden="1">'03 Sionkova 1507-2 - výmě...'!$C$86:$K$192</definedName>
    <definedName name="_xlnm.Print_Area" localSheetId="3">'03 Sionkova 1507-2 - výmě...'!$C$4:$J$39,'03 Sionkova 1507-2 - výmě...'!$C$45:$J$68,'03 Sionkova 1507-2 - výmě...'!$C$74:$K$192</definedName>
    <definedName name="_xlnm.Print_Titles" localSheetId="3">'03 Sionkova 1507-2 - výmě...'!$86:$86</definedName>
    <definedName name="_xlnm._FilterDatabase" localSheetId="4" hidden="1">'04 Sionkova 1507-2 - opra...'!$C$89:$K$147</definedName>
    <definedName name="_xlnm.Print_Area" localSheetId="4">'04 Sionkova 1507-2 - opra...'!$C$4:$J$39,'04 Sionkova 1507-2 - opra...'!$C$45:$J$71,'04 Sionkova 1507-2 - opra...'!$C$77:$K$147</definedName>
    <definedName name="_xlnm.Print_Titles" localSheetId="4">'04 Sionkova 1507-2 - opra...'!$89:$89</definedName>
    <definedName name="_xlnm._FilterDatabase" localSheetId="5" hidden="1">'05 Sionkova 1507-2 - opra...'!$C$89:$K$146</definedName>
    <definedName name="_xlnm.Print_Area" localSheetId="5">'05 Sionkova 1507-2 - opra...'!$C$4:$J$39,'05 Sionkova 1507-2 - opra...'!$C$45:$J$71,'05 Sionkova 1507-2 - opra...'!$C$77:$K$146</definedName>
    <definedName name="_xlnm.Print_Titles" localSheetId="5">'05 Sionkova 1507-2 - opra...'!$89:$89</definedName>
    <definedName name="_xlnm._FilterDatabase" localSheetId="6" hidden="1">'06 Sionkova 1507-2 - opra...'!$C$89:$K$146</definedName>
    <definedName name="_xlnm.Print_Area" localSheetId="6">'06 Sionkova 1507-2 - opra...'!$C$4:$J$39,'06 Sionkova 1507-2 - opra...'!$C$45:$J$71,'06 Sionkova 1507-2 - opra...'!$C$77:$K$146</definedName>
    <definedName name="_xlnm.Print_Titles" localSheetId="6">'06 Sionkova 1507-2 - opra...'!$89:$89</definedName>
    <definedName name="_xlnm._FilterDatabase" localSheetId="7" hidden="1">'07 Sionkova 1507-2 - opra...'!$C$89:$K$146</definedName>
    <definedName name="_xlnm.Print_Area" localSheetId="7">'07 Sionkova 1507-2 - opra...'!$C$4:$J$39,'07 Sionkova 1507-2 - opra...'!$C$45:$J$71,'07 Sionkova 1507-2 - opra...'!$C$77:$K$146</definedName>
    <definedName name="_xlnm.Print_Titles" localSheetId="7">'07 Sionkova 1507-2 - opra...'!$89:$89</definedName>
    <definedName name="_xlnm._FilterDatabase" localSheetId="8" hidden="1">'10 Sionkova 1507-2 - ÚT b...'!$C$83:$K$133</definedName>
    <definedName name="_xlnm.Print_Area" localSheetId="8">'10 Sionkova 1507-2 - ÚT b...'!$C$4:$J$39,'10 Sionkova 1507-2 - ÚT b...'!$C$45:$J$65,'10 Sionkova 1507-2 - ÚT b...'!$C$71:$K$133</definedName>
    <definedName name="_xlnm.Print_Titles" localSheetId="8">'10 Sionkova 1507-2 - ÚT b...'!$83:$83</definedName>
    <definedName name="_xlnm._FilterDatabase" localSheetId="9" hidden="1">'11 Sionkova 1507-2 - ÚT b...'!$C$83:$K$133</definedName>
    <definedName name="_xlnm.Print_Area" localSheetId="9">'11 Sionkova 1507-2 - ÚT b...'!$C$4:$J$39,'11 Sionkova 1507-2 - ÚT b...'!$C$45:$J$65,'11 Sionkova 1507-2 - ÚT b...'!$C$71:$K$133</definedName>
    <definedName name="_xlnm.Print_Titles" localSheetId="9">'11 Sionkova 1507-2 - ÚT b...'!$83:$83</definedName>
    <definedName name="_xlnm._FilterDatabase" localSheetId="10" hidden="1">'12 Sionkova 1507-2 - ÚT b...'!$C$83:$K$133</definedName>
    <definedName name="_xlnm.Print_Area" localSheetId="10">'12 Sionkova 1507-2 - ÚT b...'!$C$4:$J$39,'12 Sionkova 1507-2 - ÚT b...'!$C$45:$J$65,'12 Sionkova 1507-2 - ÚT b...'!$C$71:$K$133</definedName>
    <definedName name="_xlnm.Print_Titles" localSheetId="10">'12 Sionkova 1507-2 - ÚT b...'!$83:$83</definedName>
    <definedName name="_xlnm._FilterDatabase" localSheetId="11" hidden="1">'13 Sionkova 1507-2 - ÚT b...'!$C$83:$K$133</definedName>
    <definedName name="_xlnm.Print_Area" localSheetId="11">'13 Sionkova 1507-2 - ÚT b...'!$C$4:$J$39,'13 Sionkova 1507-2 - ÚT b...'!$C$45:$J$65,'13 Sionkova 1507-2 - ÚT b...'!$C$71:$K$133</definedName>
    <definedName name="_xlnm.Print_Titles" localSheetId="11">'13 Sionkova 1507-2 - ÚT b...'!$83:$83</definedName>
    <definedName name="_xlnm._FilterDatabase" localSheetId="12" hidden="1">'15 Sionkova 1507-2 - Vedl...'!$C$81:$K$91</definedName>
    <definedName name="_xlnm.Print_Area" localSheetId="12">'15 Sionkova 1507-2 - Vedl...'!$C$4:$J$39,'15 Sionkova 1507-2 - Vedl...'!$C$45:$J$63,'15 Sionkova 1507-2 - Vedl...'!$C$69:$K$91</definedName>
    <definedName name="_xlnm.Print_Titles" localSheetId="12">'15 Sionkova 1507-2 - Vedl...'!$81:$81</definedName>
    <definedName name="_xlnm._FilterDatabase" localSheetId="13" hidden="1">'14 Sionkova 1507-2 - Elek...'!$C$80:$K$85</definedName>
    <definedName name="_xlnm.Print_Area" localSheetId="13">'14 Sionkova 1507-2 - Elek...'!$C$4:$J$39,'14 Sionkova 1507-2 - Elek...'!$C$45:$J$62,'14 Sionkova 1507-2 - Elek...'!$C$68:$K$85</definedName>
    <definedName name="_xlnm.Print_Titles" localSheetId="13">'14 Sionkova 1507-2 - Elek...'!$80:$80</definedName>
    <definedName name="_xlnm.Print_Area" localSheetId="14">'Pokyny pro vyplnění'!$B$2:$K$71,'Pokyny pro vyplnění'!$B$74:$K$118,'Pokyny pro vyplnění'!$B$121:$K$161,'Pokyny pro vyplnění'!$B$164:$K$218</definedName>
  </definedNames>
  <calcPr/>
</workbook>
</file>

<file path=xl/calcChain.xml><?xml version="1.0" encoding="utf-8"?>
<calcChain xmlns="http://schemas.openxmlformats.org/spreadsheetml/2006/main">
  <c i="14" l="1" r="J37"/>
  <c r="J36"/>
  <c i="1" r="AY67"/>
  <c i="14" r="J35"/>
  <c i="1" r="AX67"/>
  <c i="14" r="BI84"/>
  <c r="BH84"/>
  <c r="BG84"/>
  <c r="BE84"/>
  <c r="T84"/>
  <c r="T83"/>
  <c r="T82"/>
  <c r="T81"/>
  <c r="R84"/>
  <c r="R83"/>
  <c r="R82"/>
  <c r="R81"/>
  <c r="P84"/>
  <c r="P83"/>
  <c r="P82"/>
  <c r="P81"/>
  <c i="1" r="AU67"/>
  <c i="14" r="J78"/>
  <c r="J77"/>
  <c r="F77"/>
  <c r="F75"/>
  <c r="E73"/>
  <c r="J55"/>
  <c r="J54"/>
  <c r="F54"/>
  <c r="F52"/>
  <c r="E50"/>
  <c r="J18"/>
  <c r="E18"/>
  <c r="F78"/>
  <c r="J17"/>
  <c r="J12"/>
  <c r="J75"/>
  <c r="E7"/>
  <c r="E71"/>
  <c i="13" r="J37"/>
  <c r="J36"/>
  <c i="1" r="AY66"/>
  <c i="13" r="J35"/>
  <c i="1" r="AX66"/>
  <c i="13"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76"/>
  <c r="E7"/>
  <c r="E72"/>
  <c i="12" r="J37"/>
  <c r="J36"/>
  <c i="1" r="AY65"/>
  <c i="12" r="J35"/>
  <c i="1" r="AX65"/>
  <c i="12"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52"/>
  <c r="E7"/>
  <c r="E74"/>
  <c i="11" r="J37"/>
  <c r="J36"/>
  <c i="1" r="AY64"/>
  <c i="11" r="J35"/>
  <c i="1" r="AX64"/>
  <c i="11"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52"/>
  <c r="E7"/>
  <c r="E48"/>
  <c i="10" r="J37"/>
  <c r="J36"/>
  <c i="1" r="AY63"/>
  <c i="10" r="J35"/>
  <c i="1" r="AX63"/>
  <c i="10"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78"/>
  <c r="E7"/>
  <c r="E48"/>
  <c i="9" r="J37"/>
  <c r="J36"/>
  <c i="1" r="AY62"/>
  <c i="9" r="J35"/>
  <c i="1" r="AX62"/>
  <c i="9"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52"/>
  <c r="E7"/>
  <c r="E74"/>
  <c i="8" r="J37"/>
  <c r="J36"/>
  <c i="1" r="AY61"/>
  <c i="8" r="J35"/>
  <c i="1" r="AX61"/>
  <c i="8"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48"/>
  <c i="7" r="J37"/>
  <c r="J36"/>
  <c i="1" r="AY60"/>
  <c i="7" r="J35"/>
  <c i="1" r="AX60"/>
  <c i="7"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48"/>
  <c i="6" r="J37"/>
  <c r="J36"/>
  <c i="1" r="AY59"/>
  <c i="6" r="J35"/>
  <c i="1" r="AX59"/>
  <c i="6"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48"/>
  <c i="5" r="J37"/>
  <c r="J36"/>
  <c i="1" r="AY58"/>
  <c i="5" r="J35"/>
  <c i="1" r="AX58"/>
  <c i="5"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52"/>
  <c r="E7"/>
  <c r="E48"/>
  <c i="4" r="J37"/>
  <c r="J36"/>
  <c i="1" r="AY57"/>
  <c i="4" r="J35"/>
  <c i="1" r="AX57"/>
  <c i="4" r="BI191"/>
  <c r="BH191"/>
  <c r="BG191"/>
  <c r="BE191"/>
  <c r="T191"/>
  <c r="R191"/>
  <c r="P191"/>
  <c r="BI190"/>
  <c r="BH190"/>
  <c r="BG190"/>
  <c r="BE190"/>
  <c r="T190"/>
  <c r="R190"/>
  <c r="P190"/>
  <c r="BI189"/>
  <c r="BH189"/>
  <c r="BG189"/>
  <c r="BE189"/>
  <c r="T189"/>
  <c r="R189"/>
  <c r="P189"/>
  <c r="BI188"/>
  <c r="BH188"/>
  <c r="BG188"/>
  <c r="BE188"/>
  <c r="T188"/>
  <c r="R188"/>
  <c r="P188"/>
  <c r="BI185"/>
  <c r="BH185"/>
  <c r="BG185"/>
  <c r="BE185"/>
  <c r="T185"/>
  <c r="R185"/>
  <c r="P185"/>
  <c r="BI183"/>
  <c r="BH183"/>
  <c r="BG183"/>
  <c r="BE183"/>
  <c r="T183"/>
  <c r="R183"/>
  <c r="P183"/>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70"/>
  <c r="BH170"/>
  <c r="BG170"/>
  <c r="BE170"/>
  <c r="T170"/>
  <c r="R170"/>
  <c r="P170"/>
  <c r="BI167"/>
  <c r="BH167"/>
  <c r="BG167"/>
  <c r="BE167"/>
  <c r="T167"/>
  <c r="R167"/>
  <c r="P167"/>
  <c r="BI163"/>
  <c r="BH163"/>
  <c r="BG163"/>
  <c r="BE163"/>
  <c r="T163"/>
  <c r="R163"/>
  <c r="P163"/>
  <c r="BI161"/>
  <c r="BH161"/>
  <c r="BG161"/>
  <c r="BE161"/>
  <c r="T161"/>
  <c r="R161"/>
  <c r="P161"/>
  <c r="BI159"/>
  <c r="BH159"/>
  <c r="BG159"/>
  <c r="BE159"/>
  <c r="T159"/>
  <c r="R159"/>
  <c r="P159"/>
  <c r="BI157"/>
  <c r="BH157"/>
  <c r="BG157"/>
  <c r="BE157"/>
  <c r="T157"/>
  <c r="R157"/>
  <c r="P157"/>
  <c r="BI154"/>
  <c r="BH154"/>
  <c r="BG154"/>
  <c r="BE154"/>
  <c r="T154"/>
  <c r="R154"/>
  <c r="P154"/>
  <c r="BI152"/>
  <c r="BH152"/>
  <c r="BG152"/>
  <c r="BE152"/>
  <c r="T152"/>
  <c r="R152"/>
  <c r="P152"/>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6"/>
  <c r="BH136"/>
  <c r="BG136"/>
  <c r="BE136"/>
  <c r="T136"/>
  <c r="R136"/>
  <c r="P136"/>
  <c r="BI135"/>
  <c r="BH135"/>
  <c r="BG135"/>
  <c r="BE135"/>
  <c r="T135"/>
  <c r="R135"/>
  <c r="P135"/>
  <c r="BI134"/>
  <c r="BH134"/>
  <c r="BG134"/>
  <c r="BE134"/>
  <c r="T134"/>
  <c r="R134"/>
  <c r="P134"/>
  <c r="BI131"/>
  <c r="BH131"/>
  <c r="BG131"/>
  <c r="BE131"/>
  <c r="T131"/>
  <c r="R131"/>
  <c r="P131"/>
  <c r="BI128"/>
  <c r="BH128"/>
  <c r="BG128"/>
  <c r="BE128"/>
  <c r="T128"/>
  <c r="R128"/>
  <c r="P128"/>
  <c r="BI123"/>
  <c r="BH123"/>
  <c r="BG123"/>
  <c r="BE123"/>
  <c r="T123"/>
  <c r="R123"/>
  <c r="P123"/>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11"/>
  <c r="BH111"/>
  <c r="BG111"/>
  <c r="BE111"/>
  <c r="T111"/>
  <c r="R111"/>
  <c r="P111"/>
  <c r="BI109"/>
  <c r="BH109"/>
  <c r="BG109"/>
  <c r="BE109"/>
  <c r="T109"/>
  <c r="R109"/>
  <c r="P109"/>
  <c r="BI107"/>
  <c r="BH107"/>
  <c r="BG107"/>
  <c r="BE107"/>
  <c r="T107"/>
  <c r="R107"/>
  <c r="P107"/>
  <c r="BI105"/>
  <c r="BH105"/>
  <c r="BG105"/>
  <c r="BE105"/>
  <c r="T105"/>
  <c r="R105"/>
  <c r="P105"/>
  <c r="BI104"/>
  <c r="BH104"/>
  <c r="BG104"/>
  <c r="BE104"/>
  <c r="T104"/>
  <c r="R104"/>
  <c r="P104"/>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55"/>
  <c r="J17"/>
  <c r="J12"/>
  <c r="J52"/>
  <c r="E7"/>
  <c r="E77"/>
  <c i="3" r="J37"/>
  <c r="J36"/>
  <c i="1" r="AY56"/>
  <c i="3" r="J35"/>
  <c i="1" r="AX56"/>
  <c i="3" r="BI192"/>
  <c r="BH192"/>
  <c r="BG192"/>
  <c r="BE192"/>
  <c r="T192"/>
  <c r="R192"/>
  <c r="P192"/>
  <c r="BI189"/>
  <c r="BH189"/>
  <c r="BG189"/>
  <c r="BE189"/>
  <c r="T189"/>
  <c r="R189"/>
  <c r="P189"/>
  <c r="BI186"/>
  <c r="BH186"/>
  <c r="BG186"/>
  <c r="BE186"/>
  <c r="T186"/>
  <c r="R186"/>
  <c r="P186"/>
  <c r="BI185"/>
  <c r="BH185"/>
  <c r="BG185"/>
  <c r="BE185"/>
  <c r="T185"/>
  <c r="R185"/>
  <c r="P185"/>
  <c r="BI182"/>
  <c r="BH182"/>
  <c r="BG182"/>
  <c r="BE182"/>
  <c r="T182"/>
  <c r="R182"/>
  <c r="P182"/>
  <c r="BI179"/>
  <c r="BH179"/>
  <c r="BG179"/>
  <c r="BE179"/>
  <c r="T179"/>
  <c r="R179"/>
  <c r="P179"/>
  <c r="BI177"/>
  <c r="BH177"/>
  <c r="BG177"/>
  <c r="BE177"/>
  <c r="T177"/>
  <c r="R177"/>
  <c r="P177"/>
  <c r="BI175"/>
  <c r="BH175"/>
  <c r="BG175"/>
  <c r="BE175"/>
  <c r="T175"/>
  <c r="R175"/>
  <c r="P175"/>
  <c r="BI171"/>
  <c r="BH171"/>
  <c r="BG171"/>
  <c r="BE171"/>
  <c r="T171"/>
  <c r="T170"/>
  <c r="R171"/>
  <c r="R170"/>
  <c r="P171"/>
  <c r="P170"/>
  <c r="BI168"/>
  <c r="BH168"/>
  <c r="BG168"/>
  <c r="BE168"/>
  <c r="T168"/>
  <c r="R168"/>
  <c r="P168"/>
  <c r="BI165"/>
  <c r="BH165"/>
  <c r="BG165"/>
  <c r="BE165"/>
  <c r="T165"/>
  <c r="R165"/>
  <c r="P165"/>
  <c r="BI163"/>
  <c r="BH163"/>
  <c r="BG163"/>
  <c r="BE163"/>
  <c r="T163"/>
  <c r="R163"/>
  <c r="P163"/>
  <c r="BI161"/>
  <c r="BH161"/>
  <c r="BG161"/>
  <c r="BE161"/>
  <c r="T161"/>
  <c r="R161"/>
  <c r="P161"/>
  <c r="BI157"/>
  <c r="BH157"/>
  <c r="BG157"/>
  <c r="BE157"/>
  <c r="T157"/>
  <c r="R157"/>
  <c r="P157"/>
  <c r="BI153"/>
  <c r="BH153"/>
  <c r="BG153"/>
  <c r="BE153"/>
  <c r="T153"/>
  <c r="R153"/>
  <c r="P153"/>
  <c r="BI149"/>
  <c r="BH149"/>
  <c r="BG149"/>
  <c r="BE149"/>
  <c r="T149"/>
  <c r="R149"/>
  <c r="P149"/>
  <c r="BI146"/>
  <c r="BH146"/>
  <c r="BG146"/>
  <c r="BE146"/>
  <c r="T146"/>
  <c r="R146"/>
  <c r="P146"/>
  <c r="BI143"/>
  <c r="BH143"/>
  <c r="BG143"/>
  <c r="BE143"/>
  <c r="T143"/>
  <c r="R143"/>
  <c r="P143"/>
  <c r="BI140"/>
  <c r="BH140"/>
  <c r="BG140"/>
  <c r="BE140"/>
  <c r="T140"/>
  <c r="R140"/>
  <c r="P140"/>
  <c r="BI137"/>
  <c r="BH137"/>
  <c r="BG137"/>
  <c r="BE137"/>
  <c r="T137"/>
  <c r="R137"/>
  <c r="P137"/>
  <c r="BI136"/>
  <c r="BH136"/>
  <c r="BG136"/>
  <c r="BE136"/>
  <c r="T136"/>
  <c r="R136"/>
  <c r="P136"/>
  <c r="BI132"/>
  <c r="BH132"/>
  <c r="BG132"/>
  <c r="BE132"/>
  <c r="T132"/>
  <c r="R132"/>
  <c r="P132"/>
  <c r="BI128"/>
  <c r="BH128"/>
  <c r="BG128"/>
  <c r="BE128"/>
  <c r="T128"/>
  <c r="R128"/>
  <c r="P128"/>
  <c r="BI124"/>
  <c r="BH124"/>
  <c r="BG124"/>
  <c r="BE124"/>
  <c r="T124"/>
  <c r="R124"/>
  <c r="P124"/>
  <c r="BI122"/>
  <c r="BH122"/>
  <c r="BG122"/>
  <c r="BE122"/>
  <c r="T122"/>
  <c r="R122"/>
  <c r="P122"/>
  <c r="BI118"/>
  <c r="BH118"/>
  <c r="BG118"/>
  <c r="BE118"/>
  <c r="T118"/>
  <c r="T117"/>
  <c r="R118"/>
  <c r="R117"/>
  <c r="P118"/>
  <c r="P117"/>
  <c r="BI114"/>
  <c r="BH114"/>
  <c r="BG114"/>
  <c r="BE114"/>
  <c r="T114"/>
  <c r="T113"/>
  <c r="R114"/>
  <c r="R113"/>
  <c r="P114"/>
  <c r="P113"/>
  <c r="BI111"/>
  <c r="BH111"/>
  <c r="BG111"/>
  <c r="BE111"/>
  <c r="T111"/>
  <c r="R111"/>
  <c r="P111"/>
  <c r="BI109"/>
  <c r="BH109"/>
  <c r="BG109"/>
  <c r="BE109"/>
  <c r="T109"/>
  <c r="R109"/>
  <c r="P109"/>
  <c r="BI105"/>
  <c r="BH105"/>
  <c r="BG105"/>
  <c r="BE105"/>
  <c r="T105"/>
  <c r="R105"/>
  <c r="P105"/>
  <c r="BI102"/>
  <c r="BH102"/>
  <c r="BG102"/>
  <c r="BE102"/>
  <c r="T102"/>
  <c r="R102"/>
  <c r="P102"/>
  <c r="BI100"/>
  <c r="BH100"/>
  <c r="BG100"/>
  <c r="BE100"/>
  <c r="T100"/>
  <c r="R100"/>
  <c r="P100"/>
  <c r="BI97"/>
  <c r="BH97"/>
  <c r="BG97"/>
  <c r="BE97"/>
  <c r="T97"/>
  <c r="R97"/>
  <c r="P97"/>
  <c r="BI94"/>
  <c r="BH94"/>
  <c r="BG94"/>
  <c r="BE94"/>
  <c r="T94"/>
  <c r="T93"/>
  <c r="R94"/>
  <c r="R93"/>
  <c r="P94"/>
  <c r="P93"/>
  <c r="J88"/>
  <c r="J87"/>
  <c r="F87"/>
  <c r="F85"/>
  <c r="E83"/>
  <c r="J55"/>
  <c r="J54"/>
  <c r="F54"/>
  <c r="F52"/>
  <c r="E50"/>
  <c r="J18"/>
  <c r="E18"/>
  <c r="F88"/>
  <c r="J17"/>
  <c r="J12"/>
  <c r="J52"/>
  <c r="E7"/>
  <c r="E81"/>
  <c i="2" r="J37"/>
  <c r="J36"/>
  <c i="1" r="AY55"/>
  <c i="2" r="J35"/>
  <c i="1" r="AX55"/>
  <c i="2" r="BI946"/>
  <c r="BH946"/>
  <c r="BG946"/>
  <c r="BE946"/>
  <c r="T946"/>
  <c r="R946"/>
  <c r="P946"/>
  <c r="BI943"/>
  <c r="BH943"/>
  <c r="BG943"/>
  <c r="BE943"/>
  <c r="T943"/>
  <c r="R943"/>
  <c r="P943"/>
  <c r="BI941"/>
  <c r="BH941"/>
  <c r="BG941"/>
  <c r="BE941"/>
  <c r="T941"/>
  <c r="R941"/>
  <c r="P941"/>
  <c r="BI940"/>
  <c r="BH940"/>
  <c r="BG940"/>
  <c r="BE940"/>
  <c r="T940"/>
  <c r="R940"/>
  <c r="P940"/>
  <c r="BI939"/>
  <c r="BH939"/>
  <c r="BG939"/>
  <c r="BE939"/>
  <c r="T939"/>
  <c r="R939"/>
  <c r="P939"/>
  <c r="BI938"/>
  <c r="BH938"/>
  <c r="BG938"/>
  <c r="BE938"/>
  <c r="T938"/>
  <c r="R938"/>
  <c r="P938"/>
  <c r="BI930"/>
  <c r="BH930"/>
  <c r="BG930"/>
  <c r="BE930"/>
  <c r="T930"/>
  <c r="R930"/>
  <c r="P930"/>
  <c r="BI927"/>
  <c r="BH927"/>
  <c r="BG927"/>
  <c r="BE927"/>
  <c r="T927"/>
  <c r="R927"/>
  <c r="P927"/>
  <c r="BI925"/>
  <c r="BH925"/>
  <c r="BG925"/>
  <c r="BE925"/>
  <c r="T925"/>
  <c r="R925"/>
  <c r="P925"/>
  <c r="BI923"/>
  <c r="BH923"/>
  <c r="BG923"/>
  <c r="BE923"/>
  <c r="T923"/>
  <c r="R923"/>
  <c r="P923"/>
  <c r="BI921"/>
  <c r="BH921"/>
  <c r="BG921"/>
  <c r="BE921"/>
  <c r="T921"/>
  <c r="R921"/>
  <c r="P921"/>
  <c r="BI914"/>
  <c r="BH914"/>
  <c r="BG914"/>
  <c r="BE914"/>
  <c r="T914"/>
  <c r="R914"/>
  <c r="P914"/>
  <c r="BI907"/>
  <c r="BH907"/>
  <c r="BG907"/>
  <c r="BE907"/>
  <c r="T907"/>
  <c r="R907"/>
  <c r="P907"/>
  <c r="BI904"/>
  <c r="BH904"/>
  <c r="BG904"/>
  <c r="BE904"/>
  <c r="T904"/>
  <c r="R904"/>
  <c r="P904"/>
  <c r="BI900"/>
  <c r="BH900"/>
  <c r="BG900"/>
  <c r="BE900"/>
  <c r="T900"/>
  <c r="R900"/>
  <c r="P900"/>
  <c r="BI896"/>
  <c r="BH896"/>
  <c r="BG896"/>
  <c r="BE896"/>
  <c r="T896"/>
  <c r="R896"/>
  <c r="P896"/>
  <c r="BI894"/>
  <c r="BH894"/>
  <c r="BG894"/>
  <c r="BE894"/>
  <c r="T894"/>
  <c r="R894"/>
  <c r="P894"/>
  <c r="BI892"/>
  <c r="BH892"/>
  <c r="BG892"/>
  <c r="BE892"/>
  <c r="T892"/>
  <c r="R892"/>
  <c r="P892"/>
  <c r="BI888"/>
  <c r="BH888"/>
  <c r="BG888"/>
  <c r="BE888"/>
  <c r="T888"/>
  <c r="R888"/>
  <c r="P888"/>
  <c r="BI885"/>
  <c r="BH885"/>
  <c r="BG885"/>
  <c r="BE885"/>
  <c r="T885"/>
  <c r="R885"/>
  <c r="P885"/>
  <c r="BI882"/>
  <c r="BH882"/>
  <c r="BG882"/>
  <c r="BE882"/>
  <c r="T882"/>
  <c r="R882"/>
  <c r="P882"/>
  <c r="BI879"/>
  <c r="BH879"/>
  <c r="BG879"/>
  <c r="BE879"/>
  <c r="T879"/>
  <c r="R879"/>
  <c r="P879"/>
  <c r="BI876"/>
  <c r="BH876"/>
  <c r="BG876"/>
  <c r="BE876"/>
  <c r="T876"/>
  <c r="R876"/>
  <c r="P876"/>
  <c r="BI872"/>
  <c r="BH872"/>
  <c r="BG872"/>
  <c r="BE872"/>
  <c r="T872"/>
  <c r="R872"/>
  <c r="P872"/>
  <c r="BI870"/>
  <c r="BH870"/>
  <c r="BG870"/>
  <c r="BE870"/>
  <c r="T870"/>
  <c r="R870"/>
  <c r="P870"/>
  <c r="BI866"/>
  <c r="BH866"/>
  <c r="BG866"/>
  <c r="BE866"/>
  <c r="T866"/>
  <c r="R866"/>
  <c r="P866"/>
  <c r="BI862"/>
  <c r="BH862"/>
  <c r="BG862"/>
  <c r="BE862"/>
  <c r="T862"/>
  <c r="R862"/>
  <c r="P862"/>
  <c r="BI859"/>
  <c r="BH859"/>
  <c r="BG859"/>
  <c r="BE859"/>
  <c r="T859"/>
  <c r="R859"/>
  <c r="P859"/>
  <c r="BI856"/>
  <c r="BH856"/>
  <c r="BG856"/>
  <c r="BE856"/>
  <c r="T856"/>
  <c r="R856"/>
  <c r="P856"/>
  <c r="BI853"/>
  <c r="BH853"/>
  <c r="BG853"/>
  <c r="BE853"/>
  <c r="T853"/>
  <c r="R853"/>
  <c r="P853"/>
  <c r="BI849"/>
  <c r="BH849"/>
  <c r="BG849"/>
  <c r="BE849"/>
  <c r="T849"/>
  <c r="R849"/>
  <c r="P849"/>
  <c r="BI846"/>
  <c r="BH846"/>
  <c r="BG846"/>
  <c r="BE846"/>
  <c r="T846"/>
  <c r="R846"/>
  <c r="P846"/>
  <c r="BI845"/>
  <c r="BH845"/>
  <c r="BG845"/>
  <c r="BE845"/>
  <c r="T845"/>
  <c r="R845"/>
  <c r="P845"/>
  <c r="BI844"/>
  <c r="BH844"/>
  <c r="BG844"/>
  <c r="BE844"/>
  <c r="T844"/>
  <c r="R844"/>
  <c r="P844"/>
  <c r="BI843"/>
  <c r="BH843"/>
  <c r="BG843"/>
  <c r="BE843"/>
  <c r="T843"/>
  <c r="R843"/>
  <c r="P843"/>
  <c r="BI842"/>
  <c r="BH842"/>
  <c r="BG842"/>
  <c r="BE842"/>
  <c r="T842"/>
  <c r="R842"/>
  <c r="P842"/>
  <c r="BI839"/>
  <c r="BH839"/>
  <c r="BG839"/>
  <c r="BE839"/>
  <c r="T839"/>
  <c r="R839"/>
  <c r="P839"/>
  <c r="BI835"/>
  <c r="BH835"/>
  <c r="BG835"/>
  <c r="BE835"/>
  <c r="T835"/>
  <c r="R835"/>
  <c r="P835"/>
  <c r="BI832"/>
  <c r="BH832"/>
  <c r="BG832"/>
  <c r="BE832"/>
  <c r="T832"/>
  <c r="R832"/>
  <c r="P832"/>
  <c r="BI828"/>
  <c r="BH828"/>
  <c r="BG828"/>
  <c r="BE828"/>
  <c r="T828"/>
  <c r="R828"/>
  <c r="P828"/>
  <c r="BI825"/>
  <c r="BH825"/>
  <c r="BG825"/>
  <c r="BE825"/>
  <c r="T825"/>
  <c r="R825"/>
  <c r="P825"/>
  <c r="BI822"/>
  <c r="BH822"/>
  <c r="BG822"/>
  <c r="BE822"/>
  <c r="T822"/>
  <c r="R822"/>
  <c r="P822"/>
  <c r="BI819"/>
  <c r="BH819"/>
  <c r="BG819"/>
  <c r="BE819"/>
  <c r="T819"/>
  <c r="R819"/>
  <c r="P819"/>
  <c r="BI818"/>
  <c r="BH818"/>
  <c r="BG818"/>
  <c r="BE818"/>
  <c r="T818"/>
  <c r="R818"/>
  <c r="P818"/>
  <c r="BI815"/>
  <c r="BH815"/>
  <c r="BG815"/>
  <c r="BE815"/>
  <c r="T815"/>
  <c r="R815"/>
  <c r="P815"/>
  <c r="BI812"/>
  <c r="BH812"/>
  <c r="BG812"/>
  <c r="BE812"/>
  <c r="T812"/>
  <c r="R812"/>
  <c r="P812"/>
  <c r="BI809"/>
  <c r="BH809"/>
  <c r="BG809"/>
  <c r="BE809"/>
  <c r="T809"/>
  <c r="R809"/>
  <c r="P809"/>
  <c r="BI805"/>
  <c r="BH805"/>
  <c r="BG805"/>
  <c r="BE805"/>
  <c r="T805"/>
  <c r="R805"/>
  <c r="P805"/>
  <c r="BI797"/>
  <c r="BH797"/>
  <c r="BG797"/>
  <c r="BE797"/>
  <c r="T797"/>
  <c r="R797"/>
  <c r="P797"/>
  <c r="BI789"/>
  <c r="BH789"/>
  <c r="BG789"/>
  <c r="BE789"/>
  <c r="T789"/>
  <c r="R789"/>
  <c r="P789"/>
  <c r="BI786"/>
  <c r="BH786"/>
  <c r="BG786"/>
  <c r="BE786"/>
  <c r="T786"/>
  <c r="R786"/>
  <c r="P786"/>
  <c r="BI783"/>
  <c r="BH783"/>
  <c r="BG783"/>
  <c r="BE783"/>
  <c r="T783"/>
  <c r="R783"/>
  <c r="P783"/>
  <c r="BI777"/>
  <c r="BH777"/>
  <c r="BG777"/>
  <c r="BE777"/>
  <c r="T777"/>
  <c r="R777"/>
  <c r="P777"/>
  <c r="BI774"/>
  <c r="BH774"/>
  <c r="BG774"/>
  <c r="BE774"/>
  <c r="T774"/>
  <c r="R774"/>
  <c r="P774"/>
  <c r="BI766"/>
  <c r="BH766"/>
  <c r="BG766"/>
  <c r="BE766"/>
  <c r="T766"/>
  <c r="R766"/>
  <c r="P766"/>
  <c r="BI763"/>
  <c r="BH763"/>
  <c r="BG763"/>
  <c r="BE763"/>
  <c r="T763"/>
  <c r="R763"/>
  <c r="P763"/>
  <c r="BI760"/>
  <c r="BH760"/>
  <c r="BG760"/>
  <c r="BE760"/>
  <c r="T760"/>
  <c r="R760"/>
  <c r="P760"/>
  <c r="BI755"/>
  <c r="BH755"/>
  <c r="BG755"/>
  <c r="BE755"/>
  <c r="T755"/>
  <c r="R755"/>
  <c r="P755"/>
  <c r="BI751"/>
  <c r="BH751"/>
  <c r="BG751"/>
  <c r="BE751"/>
  <c r="T751"/>
  <c r="R751"/>
  <c r="P751"/>
  <c r="BI748"/>
  <c r="BH748"/>
  <c r="BG748"/>
  <c r="BE748"/>
  <c r="T748"/>
  <c r="R748"/>
  <c r="P748"/>
  <c r="BI746"/>
  <c r="BH746"/>
  <c r="BG746"/>
  <c r="BE746"/>
  <c r="T746"/>
  <c r="R746"/>
  <c r="P746"/>
  <c r="BI742"/>
  <c r="BH742"/>
  <c r="BG742"/>
  <c r="BE742"/>
  <c r="T742"/>
  <c r="R742"/>
  <c r="P742"/>
  <c r="BI735"/>
  <c r="BH735"/>
  <c r="BG735"/>
  <c r="BE735"/>
  <c r="T735"/>
  <c r="R735"/>
  <c r="P735"/>
  <c r="BI733"/>
  <c r="BH733"/>
  <c r="BG733"/>
  <c r="BE733"/>
  <c r="T733"/>
  <c r="R733"/>
  <c r="P733"/>
  <c r="BI726"/>
  <c r="BH726"/>
  <c r="BG726"/>
  <c r="BE726"/>
  <c r="T726"/>
  <c r="R726"/>
  <c r="P726"/>
  <c r="BI723"/>
  <c r="BH723"/>
  <c r="BG723"/>
  <c r="BE723"/>
  <c r="T723"/>
  <c r="R723"/>
  <c r="P723"/>
  <c r="BI720"/>
  <c r="BH720"/>
  <c r="BG720"/>
  <c r="BE720"/>
  <c r="T720"/>
  <c r="R720"/>
  <c r="P720"/>
  <c r="BI717"/>
  <c r="BH717"/>
  <c r="BG717"/>
  <c r="BE717"/>
  <c r="T717"/>
  <c r="R717"/>
  <c r="P717"/>
  <c r="BI714"/>
  <c r="BH714"/>
  <c r="BG714"/>
  <c r="BE714"/>
  <c r="T714"/>
  <c r="R714"/>
  <c r="P714"/>
  <c r="BI711"/>
  <c r="BH711"/>
  <c r="BG711"/>
  <c r="BE711"/>
  <c r="T711"/>
  <c r="R711"/>
  <c r="P711"/>
  <c r="BI707"/>
  <c r="BH707"/>
  <c r="BG707"/>
  <c r="BE707"/>
  <c r="T707"/>
  <c r="T706"/>
  <c r="R707"/>
  <c r="R706"/>
  <c r="P707"/>
  <c r="P706"/>
  <c r="BI704"/>
  <c r="BH704"/>
  <c r="BG704"/>
  <c r="BE704"/>
  <c r="T704"/>
  <c r="R704"/>
  <c r="P704"/>
  <c r="BI701"/>
  <c r="BH701"/>
  <c r="BG701"/>
  <c r="BE701"/>
  <c r="T701"/>
  <c r="R701"/>
  <c r="P701"/>
  <c r="BI699"/>
  <c r="BH699"/>
  <c r="BG699"/>
  <c r="BE699"/>
  <c r="T699"/>
  <c r="R699"/>
  <c r="P699"/>
  <c r="BI697"/>
  <c r="BH697"/>
  <c r="BG697"/>
  <c r="BE697"/>
  <c r="T697"/>
  <c r="R697"/>
  <c r="P697"/>
  <c r="BI694"/>
  <c r="BH694"/>
  <c r="BG694"/>
  <c r="BE694"/>
  <c r="T694"/>
  <c r="R694"/>
  <c r="P694"/>
  <c r="BI691"/>
  <c r="BH691"/>
  <c r="BG691"/>
  <c r="BE691"/>
  <c r="T691"/>
  <c r="R691"/>
  <c r="P691"/>
  <c r="BI689"/>
  <c r="BH689"/>
  <c r="BG689"/>
  <c r="BE689"/>
  <c r="T689"/>
  <c r="R689"/>
  <c r="P689"/>
  <c r="BI687"/>
  <c r="BH687"/>
  <c r="BG687"/>
  <c r="BE687"/>
  <c r="T687"/>
  <c r="R687"/>
  <c r="P687"/>
  <c r="BI683"/>
  <c r="BH683"/>
  <c r="BG683"/>
  <c r="BE683"/>
  <c r="T683"/>
  <c r="R683"/>
  <c r="P683"/>
  <c r="BI680"/>
  <c r="BH680"/>
  <c r="BG680"/>
  <c r="BE680"/>
  <c r="T680"/>
  <c r="R680"/>
  <c r="P680"/>
  <c r="BI677"/>
  <c r="BH677"/>
  <c r="BG677"/>
  <c r="BE677"/>
  <c r="T677"/>
  <c r="R677"/>
  <c r="P677"/>
  <c r="BI673"/>
  <c r="BH673"/>
  <c r="BG673"/>
  <c r="BE673"/>
  <c r="T673"/>
  <c r="R673"/>
  <c r="P673"/>
  <c r="BI670"/>
  <c r="BH670"/>
  <c r="BG670"/>
  <c r="BE670"/>
  <c r="T670"/>
  <c r="R670"/>
  <c r="P670"/>
  <c r="BI629"/>
  <c r="BH629"/>
  <c r="BG629"/>
  <c r="BE629"/>
  <c r="T629"/>
  <c r="R629"/>
  <c r="P629"/>
  <c r="BI623"/>
  <c r="BH623"/>
  <c r="BG623"/>
  <c r="BE623"/>
  <c r="T623"/>
  <c r="R623"/>
  <c r="P623"/>
  <c r="BI619"/>
  <c r="BH619"/>
  <c r="BG619"/>
  <c r="BE619"/>
  <c r="T619"/>
  <c r="R619"/>
  <c r="P619"/>
  <c r="BI616"/>
  <c r="BH616"/>
  <c r="BG616"/>
  <c r="BE616"/>
  <c r="T616"/>
  <c r="R616"/>
  <c r="P616"/>
  <c r="BI613"/>
  <c r="BH613"/>
  <c r="BG613"/>
  <c r="BE613"/>
  <c r="T613"/>
  <c r="R613"/>
  <c r="P613"/>
  <c r="BI609"/>
  <c r="BH609"/>
  <c r="BG609"/>
  <c r="BE609"/>
  <c r="T609"/>
  <c r="R609"/>
  <c r="P609"/>
  <c r="BI606"/>
  <c r="BH606"/>
  <c r="BG606"/>
  <c r="BE606"/>
  <c r="T606"/>
  <c r="R606"/>
  <c r="P606"/>
  <c r="BI603"/>
  <c r="BH603"/>
  <c r="BG603"/>
  <c r="BE603"/>
  <c r="T603"/>
  <c r="R603"/>
  <c r="P603"/>
  <c r="BI600"/>
  <c r="BH600"/>
  <c r="BG600"/>
  <c r="BE600"/>
  <c r="T600"/>
  <c r="R600"/>
  <c r="P600"/>
  <c r="BI596"/>
  <c r="BH596"/>
  <c r="BG596"/>
  <c r="BE596"/>
  <c r="T596"/>
  <c r="R596"/>
  <c r="P596"/>
  <c r="BI593"/>
  <c r="BH593"/>
  <c r="BG593"/>
  <c r="BE593"/>
  <c r="T593"/>
  <c r="R593"/>
  <c r="P593"/>
  <c r="BI583"/>
  <c r="BH583"/>
  <c r="BG583"/>
  <c r="BE583"/>
  <c r="T583"/>
  <c r="R583"/>
  <c r="P583"/>
  <c r="BI543"/>
  <c r="BH543"/>
  <c r="BG543"/>
  <c r="BE543"/>
  <c r="T543"/>
  <c r="R543"/>
  <c r="P543"/>
  <c r="BI529"/>
  <c r="BH529"/>
  <c r="BG529"/>
  <c r="BE529"/>
  <c r="T529"/>
  <c r="R529"/>
  <c r="P529"/>
  <c r="BI519"/>
  <c r="BH519"/>
  <c r="BG519"/>
  <c r="BE519"/>
  <c r="T519"/>
  <c r="R519"/>
  <c r="P519"/>
  <c r="BI494"/>
  <c r="BH494"/>
  <c r="BG494"/>
  <c r="BE494"/>
  <c r="T494"/>
  <c r="R494"/>
  <c r="P494"/>
  <c r="BI488"/>
  <c r="BH488"/>
  <c r="BG488"/>
  <c r="BE488"/>
  <c r="T488"/>
  <c r="R488"/>
  <c r="P488"/>
  <c r="BI448"/>
  <c r="BH448"/>
  <c r="BG448"/>
  <c r="BE448"/>
  <c r="T448"/>
  <c r="R448"/>
  <c r="P448"/>
  <c r="BI446"/>
  <c r="BH446"/>
  <c r="BG446"/>
  <c r="BE446"/>
  <c r="T446"/>
  <c r="R446"/>
  <c r="P446"/>
  <c r="BI439"/>
  <c r="BH439"/>
  <c r="BG439"/>
  <c r="BE439"/>
  <c r="T439"/>
  <c r="R439"/>
  <c r="P439"/>
  <c r="BI437"/>
  <c r="BH437"/>
  <c r="BG437"/>
  <c r="BE437"/>
  <c r="T437"/>
  <c r="R437"/>
  <c r="P437"/>
  <c r="BI434"/>
  <c r="BH434"/>
  <c r="BG434"/>
  <c r="BE434"/>
  <c r="T434"/>
  <c r="R434"/>
  <c r="P434"/>
  <c r="BI430"/>
  <c r="BH430"/>
  <c r="BG430"/>
  <c r="BE430"/>
  <c r="T430"/>
  <c r="R430"/>
  <c r="P430"/>
  <c r="BI416"/>
  <c r="BH416"/>
  <c r="BG416"/>
  <c r="BE416"/>
  <c r="T416"/>
  <c r="R416"/>
  <c r="P416"/>
  <c r="BI412"/>
  <c r="BH412"/>
  <c r="BG412"/>
  <c r="BE412"/>
  <c r="T412"/>
  <c r="R412"/>
  <c r="P412"/>
  <c r="BI408"/>
  <c r="BH408"/>
  <c r="BG408"/>
  <c r="BE408"/>
  <c r="T408"/>
  <c r="R408"/>
  <c r="P408"/>
  <c r="BI404"/>
  <c r="BH404"/>
  <c r="BG404"/>
  <c r="BE404"/>
  <c r="T404"/>
  <c r="R404"/>
  <c r="P404"/>
  <c r="BI402"/>
  <c r="BH402"/>
  <c r="BG402"/>
  <c r="BE402"/>
  <c r="T402"/>
  <c r="R402"/>
  <c r="P402"/>
  <c r="BI398"/>
  <c r="BH398"/>
  <c r="BG398"/>
  <c r="BE398"/>
  <c r="T398"/>
  <c r="R398"/>
  <c r="P398"/>
  <c r="BI385"/>
  <c r="BH385"/>
  <c r="BG385"/>
  <c r="BE385"/>
  <c r="T385"/>
  <c r="R385"/>
  <c r="P385"/>
  <c r="BI372"/>
  <c r="BH372"/>
  <c r="BG372"/>
  <c r="BE372"/>
  <c r="T372"/>
  <c r="R372"/>
  <c r="P372"/>
  <c r="BI362"/>
  <c r="BH362"/>
  <c r="BG362"/>
  <c r="BE362"/>
  <c r="T362"/>
  <c r="R362"/>
  <c r="P362"/>
  <c r="BI352"/>
  <c r="BH352"/>
  <c r="BG352"/>
  <c r="BE352"/>
  <c r="T352"/>
  <c r="R352"/>
  <c r="P352"/>
  <c r="BI350"/>
  <c r="BH350"/>
  <c r="BG350"/>
  <c r="BE350"/>
  <c r="T350"/>
  <c r="R350"/>
  <c r="P350"/>
  <c r="BI341"/>
  <c r="BH341"/>
  <c r="BG341"/>
  <c r="BE341"/>
  <c r="T341"/>
  <c r="R341"/>
  <c r="P341"/>
  <c r="BI339"/>
  <c r="BH339"/>
  <c r="BG339"/>
  <c r="BE339"/>
  <c r="T339"/>
  <c r="R339"/>
  <c r="P339"/>
  <c r="BI327"/>
  <c r="BH327"/>
  <c r="BG327"/>
  <c r="BE327"/>
  <c r="T327"/>
  <c r="R327"/>
  <c r="P327"/>
  <c r="BI325"/>
  <c r="BH325"/>
  <c r="BG325"/>
  <c r="BE325"/>
  <c r="T325"/>
  <c r="R325"/>
  <c r="P325"/>
  <c r="BI321"/>
  <c r="BH321"/>
  <c r="BG321"/>
  <c r="BE321"/>
  <c r="T321"/>
  <c r="R321"/>
  <c r="P321"/>
  <c r="BI307"/>
  <c r="BH307"/>
  <c r="BG307"/>
  <c r="BE307"/>
  <c r="T307"/>
  <c r="R307"/>
  <c r="P307"/>
  <c r="BI293"/>
  <c r="BH293"/>
  <c r="BG293"/>
  <c r="BE293"/>
  <c r="T293"/>
  <c r="R293"/>
  <c r="P293"/>
  <c r="BI268"/>
  <c r="BH268"/>
  <c r="BG268"/>
  <c r="BE268"/>
  <c r="T268"/>
  <c r="R268"/>
  <c r="P268"/>
  <c r="BI262"/>
  <c r="BH262"/>
  <c r="BG262"/>
  <c r="BE262"/>
  <c r="T262"/>
  <c r="R262"/>
  <c r="P262"/>
  <c r="BI220"/>
  <c r="BH220"/>
  <c r="BG220"/>
  <c r="BE220"/>
  <c r="T220"/>
  <c r="R220"/>
  <c r="P220"/>
  <c r="BI179"/>
  <c r="BH179"/>
  <c r="BG179"/>
  <c r="BE179"/>
  <c r="T179"/>
  <c r="R179"/>
  <c r="P179"/>
  <c r="BI139"/>
  <c r="BH139"/>
  <c r="BG139"/>
  <c r="BE139"/>
  <c r="T139"/>
  <c r="R139"/>
  <c r="P139"/>
  <c r="BI131"/>
  <c r="BH131"/>
  <c r="BG131"/>
  <c r="BE131"/>
  <c r="T131"/>
  <c r="R131"/>
  <c r="P131"/>
  <c r="BI129"/>
  <c r="BH129"/>
  <c r="BG129"/>
  <c r="BE129"/>
  <c r="T129"/>
  <c r="R129"/>
  <c r="P129"/>
  <c r="BI122"/>
  <c r="BH122"/>
  <c r="BG122"/>
  <c r="BE122"/>
  <c r="T122"/>
  <c r="R122"/>
  <c r="P122"/>
  <c r="BI118"/>
  <c r="BH118"/>
  <c r="BG118"/>
  <c r="BE118"/>
  <c r="T118"/>
  <c r="R118"/>
  <c r="P118"/>
  <c r="BI110"/>
  <c r="BH110"/>
  <c r="BG110"/>
  <c r="BE110"/>
  <c r="T110"/>
  <c r="R110"/>
  <c r="P110"/>
  <c r="BI106"/>
  <c r="BH106"/>
  <c r="BG106"/>
  <c r="BE106"/>
  <c r="T106"/>
  <c r="R106"/>
  <c r="P106"/>
  <c r="BI102"/>
  <c r="BH102"/>
  <c r="BG102"/>
  <c r="BE102"/>
  <c r="T102"/>
  <c r="R102"/>
  <c r="P102"/>
  <c r="J96"/>
  <c r="J95"/>
  <c r="F95"/>
  <c r="F93"/>
  <c r="E91"/>
  <c r="J55"/>
  <c r="J54"/>
  <c r="F54"/>
  <c r="F52"/>
  <c r="E50"/>
  <c r="J18"/>
  <c r="E18"/>
  <c r="F55"/>
  <c r="J17"/>
  <c r="J12"/>
  <c r="J93"/>
  <c r="E7"/>
  <c r="E48"/>
  <c i="1" r="L50"/>
  <c r="AM50"/>
  <c r="AM49"/>
  <c r="L49"/>
  <c r="AM47"/>
  <c r="L47"/>
  <c r="L45"/>
  <c r="L44"/>
  <c i="12" r="BK112"/>
  <c i="11" r="J128"/>
  <c i="7" r="J135"/>
  <c i="5" r="J102"/>
  <c i="4" r="BK136"/>
  <c i="3" r="BK163"/>
  <c i="2" r="J593"/>
  <c r="BK519"/>
  <c r="J102"/>
  <c r="BK412"/>
  <c i="12" r="J108"/>
  <c i="8" r="J114"/>
  <c i="7" r="J99"/>
  <c i="5" r="J130"/>
  <c i="4" r="BK185"/>
  <c i="3" r="J177"/>
  <c r="J94"/>
  <c i="2" r="J856"/>
  <c r="J699"/>
  <c i="4" r="BK191"/>
  <c i="3" r="BK149"/>
  <c i="2" r="BK862"/>
  <c r="BK704"/>
  <c r="J362"/>
  <c i="12" r="BK114"/>
  <c r="J92"/>
  <c r="BK113"/>
  <c i="2" r="J583"/>
  <c i="13" r="J88"/>
  <c i="10" r="J90"/>
  <c i="12" r="BK94"/>
  <c i="8" r="BK106"/>
  <c i="12" r="J115"/>
  <c i="11" r="BK122"/>
  <c i="12" r="J110"/>
  <c i="8" r="BK99"/>
  <c i="10" r="BK128"/>
  <c i="8" r="J120"/>
  <c i="12" r="J90"/>
  <c i="6" r="BK93"/>
  <c i="4" r="BK111"/>
  <c i="2" r="J894"/>
  <c r="BK774"/>
  <c i="11" r="J123"/>
  <c i="2" r="BK341"/>
  <c i="11" r="BK87"/>
  <c i="8" r="J95"/>
  <c i="6" r="BK130"/>
  <c i="5" r="BK134"/>
  <c i="4" r="J107"/>
  <c i="2" r="BK904"/>
  <c r="BK783"/>
  <c r="BK613"/>
  <c i="10" r="J119"/>
  <c i="9" r="BK111"/>
  <c i="2" r="J448"/>
  <c i="10" r="J128"/>
  <c i="9" r="J117"/>
  <c i="7" r="J130"/>
  <c i="6" r="BK129"/>
  <c i="5" r="BK113"/>
  <c i="4" r="J141"/>
  <c i="3" r="BK140"/>
  <c i="2" r="BK872"/>
  <c r="J760"/>
  <c r="BK596"/>
  <c i="11" r="BK97"/>
  <c i="9" r="J127"/>
  <c i="11" r="BK110"/>
  <c i="10" r="BK94"/>
  <c i="9" r="J115"/>
  <c i="8" r="BK130"/>
  <c i="7" r="BK110"/>
  <c i="6" r="J114"/>
  <c i="10" r="J123"/>
  <c i="8" r="J145"/>
  <c i="7" r="J103"/>
  <c i="5" r="BK98"/>
  <c i="4" r="J167"/>
  <c r="BK115"/>
  <c i="3" r="BK192"/>
  <c r="J137"/>
  <c i="2" r="J888"/>
  <c r="J849"/>
  <c r="BK797"/>
  <c i="7" r="BK112"/>
  <c i="2" r="J352"/>
  <c i="7" r="BK135"/>
  <c i="5" r="BK138"/>
  <c i="12" r="BK132"/>
  <c r="J118"/>
  <c i="10" r="J108"/>
  <c i="8" r="BK135"/>
  <c i="5" r="BK144"/>
  <c i="4" r="J146"/>
  <c i="3" r="BK161"/>
  <c i="2" r="BK853"/>
  <c r="BK434"/>
  <c i="11" r="BK127"/>
  <c i="2" r="J327"/>
  <c i="10" r="J101"/>
  <c i="7" r="BK126"/>
  <c i="6" r="BK138"/>
  <c i="5" r="BK108"/>
  <c i="4" r="BK138"/>
  <c i="8" r="J93"/>
  <c i="5" r="J96"/>
  <c i="4" r="J136"/>
  <c i="3" r="BK146"/>
  <c i="2" r="BK943"/>
  <c i="12" r="J124"/>
  <c i="8" r="BK105"/>
  <c i="10" r="BK97"/>
  <c i="9" r="BK104"/>
  <c i="7" r="J97"/>
  <c i="2" r="BK488"/>
  <c r="J691"/>
  <c i="8" r="BK107"/>
  <c i="9" r="J124"/>
  <c i="8" r="BK110"/>
  <c i="2" r="BK701"/>
  <c i="12" r="BK90"/>
  <c i="5" r="BK107"/>
  <c i="9" r="BK127"/>
  <c i="7" r="BK95"/>
  <c i="5" r="BK96"/>
  <c i="4" r="J117"/>
  <c i="3" r="BK97"/>
  <c i="2" r="J822"/>
  <c i="10" r="J114"/>
  <c i="8" r="J130"/>
  <c i="2" r="BK293"/>
  <c i="10" r="BK119"/>
  <c i="7" r="BK114"/>
  <c i="6" r="J110"/>
  <c i="4" r="J183"/>
  <c r="J140"/>
  <c i="3" r="J111"/>
  <c i="2" r="BK828"/>
  <c i="12" r="BK116"/>
  <c i="10" r="J105"/>
  <c i="7" r="J110"/>
  <c i="6" r="J95"/>
  <c i="4" r="J176"/>
  <c r="J163"/>
  <c r="BK117"/>
  <c r="BK92"/>
  <c i="3" r="BK182"/>
  <c r="BK132"/>
  <c r="BK100"/>
  <c i="2" r="J843"/>
  <c r="J763"/>
  <c r="BK717"/>
  <c r="BK446"/>
  <c i="8" r="BK97"/>
  <c i="14" r="F35"/>
  <c i="1" r="BB67"/>
  <c i="2" r="BK494"/>
  <c i="10" r="BK127"/>
  <c i="9" r="BK110"/>
  <c i="8" r="BK120"/>
  <c i="5" r="BK140"/>
  <c i="4" r="BK180"/>
  <c i="3" r="J168"/>
  <c i="2" r="J766"/>
  <c r="J307"/>
  <c r="J683"/>
  <c r="J404"/>
  <c i="12" r="BK127"/>
  <c i="11" r="BK92"/>
  <c i="9" r="J112"/>
  <c i="8" r="J135"/>
  <c i="7" r="BK106"/>
  <c i="5" r="J139"/>
  <c i="4" r="J148"/>
  <c i="3" r="BK168"/>
  <c i="2" r="BK938"/>
  <c r="BK822"/>
  <c r="J372"/>
  <c i="6" r="J120"/>
  <c i="5" r="BK100"/>
  <c i="4" r="J170"/>
  <c r="J139"/>
  <c r="J90"/>
  <c i="3" r="J124"/>
  <c r="BK94"/>
  <c i="2" r="BK923"/>
  <c r="BK894"/>
  <c r="BK805"/>
  <c r="BK603"/>
  <c i="1" r="AS54"/>
  <c i="2" r="J603"/>
  <c i="12" r="BK104"/>
  <c i="10" r="J98"/>
  <c i="9" r="BK98"/>
  <c i="11" r="J127"/>
  <c i="2" r="J697"/>
  <c r="BK689"/>
  <c i="11" r="BK116"/>
  <c i="2" r="BK683"/>
  <c i="10" r="BK108"/>
  <c i="11" r="BK128"/>
  <c r="J117"/>
  <c i="9" r="BK128"/>
  <c i="5" r="J115"/>
  <c i="4" r="J172"/>
  <c r="J143"/>
  <c r="BK96"/>
  <c i="2" r="J872"/>
  <c i="12" r="J127"/>
  <c r="BK117"/>
  <c i="2" r="BK609"/>
  <c r="J293"/>
  <c i="12" r="J98"/>
  <c i="10" r="J130"/>
  <c i="8" r="J141"/>
  <c i="7" r="J105"/>
  <c i="5" r="BK104"/>
  <c i="4" r="J174"/>
  <c r="J120"/>
  <c i="3" r="BK128"/>
  <c i="2" r="BK876"/>
  <c r="J748"/>
  <c i="12" r="BK119"/>
  <c i="5" r="J104"/>
  <c i="4" r="BK157"/>
  <c r="J111"/>
  <c i="2" r="BK946"/>
  <c r="J892"/>
  <c r="BK760"/>
  <c r="J488"/>
  <c i="13" r="J33"/>
  <c i="2" r="BK404"/>
  <c i="11" r="J97"/>
  <c i="7" r="J93"/>
  <c i="2" r="J412"/>
  <c i="8" r="BK101"/>
  <c i="2" r="J529"/>
  <c r="BK720"/>
  <c i="11" r="BK115"/>
  <c i="7" r="J117"/>
  <c i="2" r="J341"/>
  <c i="11" r="BK119"/>
  <c i="5" r="J146"/>
  <c i="4" r="J131"/>
  <c i="3" r="BK189"/>
  <c i="2" r="J885"/>
  <c r="J819"/>
  <c r="J746"/>
  <c i="11" r="BK105"/>
  <c i="2" r="BK448"/>
  <c i="11" r="J108"/>
  <c i="9" r="BK114"/>
  <c i="8" r="J133"/>
  <c i="6" r="J137"/>
  <c i="5" r="J138"/>
  <c i="4" r="J149"/>
  <c i="3" r="BK165"/>
  <c i="2" r="J938"/>
  <c r="BK839"/>
  <c r="J711"/>
  <c i="12" r="J126"/>
  <c i="8" r="BK129"/>
  <c i="12" r="J119"/>
  <c i="10" r="BK117"/>
  <c i="9" r="J128"/>
  <c i="7" r="BK117"/>
  <c i="6" r="BK114"/>
  <c i="4" r="BK167"/>
  <c i="3" r="J185"/>
  <c i="2" r="J927"/>
  <c r="J818"/>
  <c r="BK179"/>
  <c i="11" r="BK118"/>
  <c i="10" r="J132"/>
  <c i="9" r="J126"/>
  <c i="10" r="BK125"/>
  <c i="9" r="J122"/>
  <c r="BK105"/>
  <c i="8" r="BK114"/>
  <c i="6" r="BK145"/>
  <c i="11" r="BK125"/>
  <c i="9" r="BK99"/>
  <c i="7" r="BK143"/>
  <c r="BK93"/>
  <c i="5" r="J144"/>
  <c i="4" r="BK135"/>
  <c r="J113"/>
  <c i="3" r="J175"/>
  <c r="J105"/>
  <c i="2" r="J882"/>
  <c r="J828"/>
  <c i="7" r="BK130"/>
  <c i="2" r="BK362"/>
  <c i="7" r="J126"/>
  <c i="14" r="F37"/>
  <c i="1" r="BD67"/>
  <c i="12" r="J125"/>
  <c i="2" r="BK437"/>
  <c i="10" r="BK90"/>
  <c i="8" r="J139"/>
  <c i="6" r="J117"/>
  <c i="4" r="J191"/>
  <c r="J142"/>
  <c r="J92"/>
  <c i="2" r="J623"/>
  <c r="J704"/>
  <c i="13" r="F33"/>
  <c i="2" r="J118"/>
  <c i="9" r="J119"/>
  <c i="7" r="BK107"/>
  <c i="6" r="BK107"/>
  <c i="4" r="BK143"/>
  <c r="J96"/>
  <c i="12" r="J132"/>
  <c i="6" r="BK137"/>
  <c i="5" r="J121"/>
  <c i="2" r="J939"/>
  <c r="J670"/>
  <c r="J494"/>
  <c i="11" r="BK99"/>
  <c i="3" r="J179"/>
  <c i="2" r="BK866"/>
  <c i="6" r="BK97"/>
  <c i="4" r="BK141"/>
  <c i="3" r="BK175"/>
  <c i="12" r="BK128"/>
  <c i="2" r="BK416"/>
  <c i="9" r="J114"/>
  <c i="8" r="J112"/>
  <c i="5" r="J93"/>
  <c i="4" r="BK134"/>
  <c i="2" r="J943"/>
  <c r="J325"/>
  <c r="BK677"/>
  <c i="13" r="BK88"/>
  <c i="10" r="J97"/>
  <c i="7" r="BK141"/>
  <c i="6" r="J130"/>
  <c i="4" r="BK189"/>
  <c i="7" r="J141"/>
  <c i="5" r="BK115"/>
  <c i="4" r="BK161"/>
  <c i="3" r="BK185"/>
  <c i="2" r="J755"/>
  <c r="BK327"/>
  <c i="12" r="BK118"/>
  <c i="10" r="J89"/>
  <c i="11" r="BK130"/>
  <c i="2" r="BK439"/>
  <c i="12" r="J111"/>
  <c r="BK92"/>
  <c i="2" r="BK131"/>
  <c i="7" r="BK97"/>
  <c i="4" r="BK122"/>
  <c i="2" r="BK930"/>
  <c r="J832"/>
  <c i="11" r="J115"/>
  <c r="J113"/>
  <c i="9" r="BK112"/>
  <c i="8" r="BK93"/>
  <c i="5" r="J100"/>
  <c i="3" r="BK137"/>
  <c i="2" r="J876"/>
  <c r="J774"/>
  <c i="11" r="J126"/>
  <c i="9" r="BK87"/>
  <c i="2" r="J439"/>
  <c i="10" r="BK118"/>
  <c i="9" r="J97"/>
  <c i="6" r="BK141"/>
  <c i="4" r="J189"/>
  <c r="BK139"/>
  <c i="3" r="J102"/>
  <c i="2" r="J844"/>
  <c r="BK723"/>
  <c i="11" r="J125"/>
  <c i="9" r="BK130"/>
  <c i="12" r="BK106"/>
  <c i="9" r="BK126"/>
  <c r="J101"/>
  <c i="10" r="J104"/>
  <c i="4" r="BK172"/>
  <c r="J104"/>
  <c i="3" r="BK157"/>
  <c i="2" r="BK900"/>
  <c r="BK844"/>
  <c r="J783"/>
  <c r="BK673"/>
  <c i="6" r="BK105"/>
  <c i="2" r="J600"/>
  <c i="11" r="J92"/>
  <c i="5" r="J127"/>
  <c i="3" r="J122"/>
  <c i="2" r="J751"/>
  <c r="J131"/>
  <c r="BK543"/>
  <c r="J220"/>
  <c i="7" r="J112"/>
  <c i="5" r="J134"/>
  <c i="2" r="BK825"/>
  <c i="7" r="J145"/>
  <c i="3" r="J97"/>
  <c i="2" r="J853"/>
  <c r="BK623"/>
  <c i="12" r="BK125"/>
  <c i="11" r="BK126"/>
  <c i="2" r="BK697"/>
  <c r="BK220"/>
  <c i="11" r="J94"/>
  <c i="9" r="BK119"/>
  <c i="2" r="BK118"/>
  <c r="J723"/>
  <c i="12" r="BK109"/>
  <c i="2" r="BK600"/>
  <c i="9" r="BK117"/>
  <c i="7" r="J124"/>
  <c i="11" r="BK111"/>
  <c i="2" r="J416"/>
  <c i="7" r="BK105"/>
  <c i="4" r="BK149"/>
  <c i="2" r="BK941"/>
  <c r="BK856"/>
  <c r="BK809"/>
  <c i="11" r="J104"/>
  <c i="2" r="J339"/>
  <c i="11" r="BK89"/>
  <c i="9" r="J123"/>
  <c i="7" r="J137"/>
  <c i="6" r="BK99"/>
  <c i="4" r="BK123"/>
  <c i="3" r="BK136"/>
  <c i="2" r="J900"/>
  <c r="J596"/>
  <c i="11" r="J99"/>
  <c i="9" r="J99"/>
  <c i="10" r="J106"/>
  <c i="9" r="J90"/>
  <c i="6" r="BK133"/>
  <c i="5" r="BK121"/>
  <c i="4" r="BK131"/>
  <c i="3" r="J157"/>
  <c i="2" r="J925"/>
  <c r="BK845"/>
  <c r="BK680"/>
  <c r="BK139"/>
  <c i="10" r="BK123"/>
  <c i="12" r="BK123"/>
  <c r="J97"/>
  <c i="10" r="BK106"/>
  <c i="9" r="J116"/>
  <c i="8" r="BK117"/>
  <c i="6" r="J138"/>
  <c i="11" r="J109"/>
  <c i="10" r="J112"/>
  <c i="5" r="J107"/>
  <c i="3" r="BK179"/>
  <c i="2" r="BK896"/>
  <c r="BK818"/>
  <c i="5" r="J140"/>
  <c i="12" r="J105"/>
  <c i="10" r="J117"/>
  <c i="13" r="J85"/>
  <c i="7" r="J139"/>
  <c i="10" r="BK113"/>
  <c i="8" r="J138"/>
  <c i="5" r="J106"/>
  <c i="12" r="J113"/>
  <c i="2" r="J321"/>
  <c i="11" r="J118"/>
  <c i="9" r="BK122"/>
  <c i="7" r="BK138"/>
  <c i="5" r="BK118"/>
  <c i="4" r="J161"/>
  <c r="BK140"/>
  <c i="3" r="J182"/>
  <c r="J109"/>
  <c i="2" r="J789"/>
  <c r="BK321"/>
  <c i="12" r="J89"/>
  <c i="2" r="BK606"/>
  <c r="J268"/>
  <c i="12" r="J130"/>
  <c i="10" r="BK115"/>
  <c i="9" r="J108"/>
  <c i="7" r="J114"/>
  <c i="6" r="J103"/>
  <c i="4" r="J157"/>
  <c r="BK105"/>
  <c i="2" r="J923"/>
  <c r="BK746"/>
  <c i="7" r="BK124"/>
  <c i="4" r="J180"/>
  <c r="BK128"/>
  <c i="2" r="BK766"/>
  <c r="J430"/>
  <c r="BK714"/>
  <c i="11" r="J98"/>
  <c i="12" r="BK111"/>
  <c i="13" r="J90"/>
  <c i="8" r="J99"/>
  <c i="10" r="BK126"/>
  <c i="9" r="BK113"/>
  <c i="5" r="BK147"/>
  <c i="4" r="J159"/>
  <c r="BK113"/>
  <c i="3" r="J192"/>
  <c r="J132"/>
  <c i="2" r="BK832"/>
  <c r="BK616"/>
  <c r="BK430"/>
  <c r="J110"/>
  <c i="8" r="J103"/>
  <c i="2" r="BK593"/>
  <c i="10" r="BK89"/>
  <c i="9" r="BK90"/>
  <c i="6" r="BK95"/>
  <c i="5" r="BK93"/>
  <c i="4" r="J134"/>
  <c i="3" r="BK124"/>
  <c i="2" r="BK835"/>
  <c r="J408"/>
  <c i="5" r="BK125"/>
  <c i="4" r="J185"/>
  <c r="BK146"/>
  <c r="J105"/>
  <c i="3" r="J128"/>
  <c r="BK102"/>
  <c i="2" r="BK925"/>
  <c r="J896"/>
  <c r="J846"/>
  <c r="BK748"/>
  <c i="12" r="BK105"/>
  <c r="J114"/>
  <c i="2" r="J619"/>
  <c i="11" r="BK101"/>
  <c i="9" r="BK132"/>
  <c i="8" r="J97"/>
  <c i="6" r="J124"/>
  <c i="2" r="J106"/>
  <c i="12" r="BK98"/>
  <c i="2" r="BK711"/>
  <c i="10" r="BK132"/>
  <c i="12" r="BK97"/>
  <c i="11" r="BK113"/>
  <c i="9" r="J94"/>
  <c i="6" r="J141"/>
  <c i="2" r="BK742"/>
  <c r="J398"/>
  <c i="7" r="BK145"/>
  <c i="5" r="J147"/>
  <c r="BK131"/>
  <c i="4" r="BK90"/>
  <c i="2" r="BK921"/>
  <c r="BK846"/>
  <c r="J786"/>
  <c i="7" r="BK137"/>
  <c i="2" r="J434"/>
  <c i="11" r="J110"/>
  <c i="10" r="J109"/>
  <c i="9" r="J105"/>
  <c i="8" r="BK137"/>
  <c i="6" r="J133"/>
  <c i="5" r="BK136"/>
  <c i="4" r="BK163"/>
  <c i="3" r="BK177"/>
  <c i="2" r="BK940"/>
  <c r="BK849"/>
  <c r="J777"/>
  <c r="J616"/>
  <c i="11" r="BK104"/>
  <c i="10" r="BK111"/>
  <c i="9" r="BK94"/>
  <c i="8" r="BK124"/>
  <c i="2" r="BK629"/>
  <c r="BK398"/>
  <c i="11" r="BK114"/>
  <c i="10" r="BK98"/>
  <c i="9" r="BK116"/>
  <c i="6" r="BK143"/>
  <c r="J93"/>
  <c i="4" r="J188"/>
  <c i="3" r="J161"/>
  <c i="2" r="BK907"/>
  <c r="J825"/>
  <c r="BK726"/>
  <c r="J385"/>
  <c i="11" r="J111"/>
  <c i="10" r="J116"/>
  <c i="12" r="BK122"/>
  <c i="11" r="J106"/>
  <c i="9" r="BK125"/>
  <c r="J106"/>
  <c i="8" r="J129"/>
  <c i="7" r="BK120"/>
  <c i="2" r="J726"/>
  <c i="10" r="J127"/>
  <c i="9" r="J92"/>
  <c i="8" r="J101"/>
  <c i="6" r="J139"/>
  <c i="5" r="BK111"/>
  <c i="4" r="BK99"/>
  <c i="3" r="BK171"/>
  <c i="2" r="BK914"/>
  <c r="J859"/>
  <c r="BK812"/>
  <c i="8" r="J106"/>
  <c i="2" r="J680"/>
  <c i="11" r="BK112"/>
  <c i="6" r="BK101"/>
  <c i="14" r="F36"/>
  <c i="1" r="BC67"/>
  <c i="2" r="BK687"/>
  <c i="10" r="BK104"/>
  <c i="8" r="J126"/>
  <c i="6" r="BK106"/>
  <c i="4" r="BK170"/>
  <c i="3" r="BK143"/>
  <c i="2" r="J930"/>
  <c r="BK763"/>
  <c r="J350"/>
  <c i="11" r="J132"/>
  <c i="2" r="J437"/>
  <c i="11" r="J112"/>
  <c i="9" r="J104"/>
  <c i="14" r="J84"/>
  <c i="2" r="BK325"/>
  <c i="10" r="BK109"/>
  <c i="9" r="BK108"/>
  <c i="6" r="J105"/>
  <c i="4" r="BK148"/>
  <c r="J115"/>
  <c i="3" r="BK153"/>
  <c i="2" r="BK882"/>
  <c r="J689"/>
  <c i="13" r="BK85"/>
  <c i="2" r="J122"/>
  <c i="12" r="BK126"/>
  <c i="11" r="J87"/>
  <c i="9" r="BK115"/>
  <c i="8" r="BK145"/>
  <c i="6" r="BK110"/>
  <c i="5" r="J98"/>
  <c i="4" r="J135"/>
  <c r="BK104"/>
  <c i="3" r="J140"/>
  <c i="2" r="BK888"/>
  <c r="BK777"/>
  <c r="BK106"/>
  <c i="5" r="BK130"/>
  <c i="4" r="BK174"/>
  <c r="BK147"/>
  <c r="J99"/>
  <c i="3" r="J163"/>
  <c r="BK109"/>
  <c i="2" r="BK939"/>
  <c r="BK885"/>
  <c r="BK583"/>
  <c r="BK122"/>
  <c i="12" r="J117"/>
  <c r="J106"/>
  <c i="2" r="J733"/>
  <c i="12" r="J112"/>
  <c r="J109"/>
  <c i="10" r="BK105"/>
  <c i="7" r="BK103"/>
  <c r="J143"/>
  <c i="2" r="BK352"/>
  <c i="12" r="J99"/>
  <c i="2" r="J735"/>
  <c i="11" r="J124"/>
  <c i="2" r="J714"/>
  <c i="9" r="BK118"/>
  <c i="7" r="J133"/>
  <c i="6" r="J97"/>
  <c i="2" r="J446"/>
  <c r="J139"/>
  <c i="11" r="BK132"/>
  <c i="5" r="J142"/>
  <c i="4" r="BK178"/>
  <c r="BK120"/>
  <c i="3" r="J165"/>
  <c i="2" r="J879"/>
  <c r="BK707"/>
  <c r="J629"/>
  <c r="BK307"/>
  <c i="11" r="BK90"/>
  <c i="10" r="J113"/>
  <c i="9" r="BK101"/>
  <c i="6" r="BK126"/>
  <c i="4" r="BK190"/>
  <c r="BK109"/>
  <c i="2" r="J946"/>
  <c r="BK842"/>
  <c r="BK819"/>
  <c r="BK670"/>
  <c i="11" r="J116"/>
  <c i="10" r="BK99"/>
  <c i="8" r="BK138"/>
  <c r="J117"/>
  <c i="2" r="J519"/>
  <c i="12" r="BK124"/>
  <c i="10" r="BK122"/>
  <c i="9" r="BK124"/>
  <c i="6" r="BK146"/>
  <c i="5" r="J131"/>
  <c i="4" r="J147"/>
  <c i="3" r="J171"/>
  <c r="J153"/>
  <c i="10" r="BK130"/>
  <c i="2" r="J720"/>
  <c i="12" r="BK110"/>
  <c r="J94"/>
  <c i="10" r="BK101"/>
  <c i="9" r="J113"/>
  <c i="8" r="BK143"/>
  <c i="6" r="J146"/>
  <c r="BK112"/>
  <c i="11" r="BK106"/>
  <c i="10" r="J118"/>
  <c i="8" r="BK141"/>
  <c i="7" r="J138"/>
  <c i="6" r="BK135"/>
  <c i="4" r="BK142"/>
  <c i="3" r="J114"/>
  <c i="2" r="J835"/>
  <c i="14" r="J33"/>
  <c i="1" r="AV67"/>
  <c i="14" r="BK84"/>
  <c i="8" r="J110"/>
  <c i="12" r="BK99"/>
  <c i="10" r="J122"/>
  <c i="8" r="J146"/>
  <c r="BK95"/>
  <c i="6" r="J101"/>
  <c i="4" r="BK154"/>
  <c r="J123"/>
  <c i="3" r="J136"/>
  <c i="2" r="J914"/>
  <c r="BK815"/>
  <c r="J609"/>
  <c i="13" r="BK90"/>
  <c i="10" r="BK112"/>
  <c i="9" r="BK106"/>
  <c i="7" r="J146"/>
  <c i="6" r="BK117"/>
  <c i="4" r="BK188"/>
  <c r="J128"/>
  <c i="3" r="BK114"/>
  <c i="2" r="J797"/>
  <c r="BK385"/>
  <c i="4" r="J178"/>
  <c r="J122"/>
  <c i="3" r="J143"/>
  <c r="BK111"/>
  <c i="2" r="J941"/>
  <c r="BK870"/>
  <c r="J815"/>
  <c r="BK691"/>
  <c r="J179"/>
  <c r="BK735"/>
  <c i="12" r="J123"/>
  <c i="2" r="J742"/>
  <c r="BK268"/>
  <c i="11" r="BK109"/>
  <c i="10" r="J115"/>
  <c i="7" r="BK101"/>
  <c i="11" r="BK123"/>
  <c i="6" r="J126"/>
  <c i="2" r="BK339"/>
  <c r="J677"/>
  <c i="8" r="J107"/>
  <c i="2" r="J694"/>
  <c i="12" r="BK101"/>
  <c i="10" r="J126"/>
  <c i="9" r="BK92"/>
  <c i="7" r="J107"/>
  <c i="5" r="BK146"/>
  <c i="2" r="J673"/>
  <c r="BK402"/>
  <c r="BK350"/>
  <c i="12" r="J128"/>
  <c i="6" r="J129"/>
  <c i="5" r="J118"/>
  <c i="3" r="BK186"/>
  <c i="2" r="J904"/>
  <c r="J839"/>
  <c r="BK699"/>
  <c r="BK529"/>
  <c i="12" r="J87"/>
  <c i="10" r="BK124"/>
  <c i="9" r="BK109"/>
  <c i="8" r="BK146"/>
  <c i="6" r="J107"/>
  <c i="5" r="J113"/>
  <c i="4" r="BK176"/>
  <c i="3" r="J189"/>
  <c r="J149"/>
  <c i="2" r="J907"/>
  <c r="J862"/>
  <c r="J805"/>
  <c r="BK751"/>
  <c i="11" r="BK98"/>
  <c i="10" r="BK92"/>
  <c i="8" r="J143"/>
  <c i="2" r="J707"/>
  <c r="J402"/>
  <c i="12" r="J122"/>
  <c i="11" r="BK124"/>
  <c i="10" r="BK110"/>
  <c i="9" r="J111"/>
  <c i="7" r="BK133"/>
  <c i="6" r="J135"/>
  <c r="J112"/>
  <c i="5" r="BK106"/>
  <c i="4" r="BK152"/>
  <c r="BK107"/>
  <c i="3" r="BK118"/>
  <c i="2" r="J866"/>
  <c r="BK789"/>
  <c r="J613"/>
  <c i="12" r="BK115"/>
  <c i="11" r="BK94"/>
  <c i="9" r="J132"/>
  <c i="12" r="J116"/>
  <c r="J101"/>
  <c i="10" r="J110"/>
  <c i="9" r="J130"/>
  <c r="BK123"/>
  <c r="J110"/>
  <c r="J87"/>
  <c i="8" r="BK133"/>
  <c r="BK112"/>
  <c i="6" r="BK124"/>
  <c i="11" r="BK117"/>
  <c i="10" r="J125"/>
  <c r="J111"/>
  <c i="8" r="J105"/>
  <c i="6" r="BK120"/>
  <c i="4" r="J190"/>
  <c i="3" r="J186"/>
  <c i="2" r="J845"/>
  <c i="11" r="J114"/>
  <c i="6" r="J106"/>
  <c i="12" r="J104"/>
  <c i="10" r="BK116"/>
  <c i="8" r="J137"/>
  <c i="7" r="J120"/>
  <c i="5" r="J111"/>
  <c i="4" r="J150"/>
  <c i="2" r="BK927"/>
  <c r="J842"/>
  <c r="BK129"/>
  <c i="7" r="BK139"/>
  <c i="2" r="BK408"/>
  <c i="12" r="BK130"/>
  <c i="11" r="J89"/>
  <c i="9" r="J118"/>
  <c r="BK89"/>
  <c i="7" r="J129"/>
  <c r="J95"/>
  <c i="5" r="J125"/>
  <c i="4" r="J154"/>
  <c i="3" r="J100"/>
  <c i="2" r="J812"/>
  <c r="BK110"/>
  <c i="6" r="BK139"/>
  <c i="5" r="J136"/>
  <c r="J108"/>
  <c i="4" r="J152"/>
  <c r="BK94"/>
  <c i="3" r="BK122"/>
  <c i="2" r="J940"/>
  <c r="J921"/>
  <c r="BK859"/>
  <c r="J701"/>
  <c r="J262"/>
  <c i="11" r="J119"/>
  <c i="8" r="BK103"/>
  <c i="2" r="BK262"/>
  <c i="11" r="BK108"/>
  <c i="10" r="BK87"/>
  <c i="12" r="BK89"/>
  <c i="7" r="BK99"/>
  <c i="2" r="BK372"/>
  <c r="BK619"/>
  <c r="J687"/>
  <c i="10" r="J124"/>
  <c i="12" r="BK87"/>
  <c i="10" r="J99"/>
  <c i="8" r="J124"/>
  <c i="6" r="J99"/>
  <c i="2" r="J606"/>
  <c r="J129"/>
  <c i="6" r="J143"/>
  <c i="4" r="BK159"/>
  <c r="J94"/>
  <c i="3" r="BK105"/>
  <c i="2" r="BK843"/>
  <c r="BK755"/>
  <c i="7" r="BK129"/>
  <c i="11" r="J130"/>
  <c i="10" r="J94"/>
  <c i="9" r="BK97"/>
  <c i="7" r="J101"/>
  <c i="6" r="BK103"/>
  <c i="3" r="J118"/>
  <c i="2" r="BK879"/>
  <c r="BK786"/>
  <c r="BK694"/>
  <c i="11" r="J105"/>
  <c i="9" r="J125"/>
  <c r="J89"/>
  <c i="2" r="BK102"/>
  <c i="11" r="J90"/>
  <c i="10" r="J87"/>
  <c i="9" r="J98"/>
  <c i="6" r="J145"/>
  <c i="5" r="BK139"/>
  <c r="BK102"/>
  <c i="4" r="J138"/>
  <c i="3" r="J146"/>
  <c i="2" r="BK892"/>
  <c r="J809"/>
  <c r="J543"/>
  <c i="11" r="J101"/>
  <c i="12" r="BK108"/>
  <c i="10" r="J92"/>
  <c i="9" r="J109"/>
  <c i="8" r="BK139"/>
  <c i="7" r="BK146"/>
  <c i="2" r="BK733"/>
  <c i="10" r="BK114"/>
  <c i="8" r="BK126"/>
  <c i="7" r="J106"/>
  <c i="5" r="BK142"/>
  <c i="4" r="BK183"/>
  <c r="BK150"/>
  <c r="J109"/>
  <c i="2" r="J870"/>
  <c r="J717"/>
  <c i="11" r="J122"/>
  <c i="5" r="BK127"/>
  <c i="12" l="1" r="P121"/>
  <c i="5" r="R99"/>
  <c r="T124"/>
  <c r="R133"/>
  <c r="R141"/>
  <c i="6" r="BK109"/>
  <c r="J109"/>
  <c r="J63"/>
  <c r="R123"/>
  <c r="P132"/>
  <c i="7" r="T109"/>
  <c r="R128"/>
  <c i="6" r="P98"/>
  <c r="T132"/>
  <c i="7" r="T92"/>
  <c i="2" r="BK592"/>
  <c r="J592"/>
  <c r="J62"/>
  <c r="R592"/>
  <c r="P696"/>
  <c r="T710"/>
  <c r="P725"/>
  <c r="BK750"/>
  <c r="J750"/>
  <c r="J72"/>
  <c r="T750"/>
  <c r="P827"/>
  <c r="R848"/>
  <c r="R906"/>
  <c r="R942"/>
  <c i="3" r="BK121"/>
  <c r="J121"/>
  <c r="J64"/>
  <c r="T121"/>
  <c r="P148"/>
  <c r="T181"/>
  <c i="4" r="P89"/>
  <c r="P88"/>
  <c r="R103"/>
  <c r="T133"/>
  <c r="T169"/>
  <c i="5" r="P92"/>
  <c r="P110"/>
  <c r="BK137"/>
  <c r="J137"/>
  <c r="J69"/>
  <c i="6" r="P92"/>
  <c r="P109"/>
  <c r="BK132"/>
  <c r="J132"/>
  <c r="J68"/>
  <c r="T136"/>
  <c i="7" r="BK92"/>
  <c r="J92"/>
  <c r="J61"/>
  <c r="T140"/>
  <c i="8" r="P92"/>
  <c r="P109"/>
  <c r="T123"/>
  <c r="P132"/>
  <c r="T140"/>
  <c i="9" r="P86"/>
  <c r="P96"/>
  <c r="T121"/>
  <c i="10" r="T86"/>
  <c r="BK121"/>
  <c r="J121"/>
  <c r="J64"/>
  <c i="6" r="R92"/>
  <c r="T128"/>
  <c r="P140"/>
  <c i="7" r="R92"/>
  <c r="BK128"/>
  <c r="J128"/>
  <c r="J67"/>
  <c r="R136"/>
  <c i="8" r="T92"/>
  <c r="BK123"/>
  <c r="J123"/>
  <c r="J66"/>
  <c r="R128"/>
  <c r="T132"/>
  <c r="P140"/>
  <c i="9" r="R96"/>
  <c i="11" r="P96"/>
  <c i="9" r="BK103"/>
  <c r="J103"/>
  <c r="J63"/>
  <c i="10" r="P121"/>
  <c i="2" r="BK602"/>
  <c r="J602"/>
  <c r="J63"/>
  <c r="R669"/>
  <c r="R622"/>
  <c r="BK710"/>
  <c r="R719"/>
  <c r="T725"/>
  <c r="P750"/>
  <c r="BK858"/>
  <c r="J858"/>
  <c r="J76"/>
  <c r="T906"/>
  <c r="P942"/>
  <c i="3" r="R127"/>
  <c r="R160"/>
  <c r="BK181"/>
  <c r="J181"/>
  <c r="J71"/>
  <c i="4" r="P103"/>
  <c r="P106"/>
  <c r="BK169"/>
  <c r="J169"/>
  <c r="J66"/>
  <c r="T182"/>
  <c i="5" r="T99"/>
  <c r="P129"/>
  <c r="T141"/>
  <c i="6" r="P128"/>
  <c r="BK136"/>
  <c r="J136"/>
  <c r="J69"/>
  <c i="7" r="R132"/>
  <c i="8" r="T136"/>
  <c i="9" r="R103"/>
  <c i="10" r="T96"/>
  <c i="8" r="BK109"/>
  <c r="J109"/>
  <c r="J63"/>
  <c r="BK128"/>
  <c r="J128"/>
  <c r="J67"/>
  <c r="R136"/>
  <c i="9" r="BK96"/>
  <c r="J96"/>
  <c r="J62"/>
  <c r="R121"/>
  <c i="10" r="P103"/>
  <c i="2" r="T602"/>
  <c r="BK696"/>
  <c r="J696"/>
  <c r="J66"/>
  <c r="R762"/>
  <c r="P858"/>
  <c r="T942"/>
  <c i="3" r="R121"/>
  <c r="P160"/>
  <c r="T174"/>
  <c r="T173"/>
  <c i="4" r="R89"/>
  <c r="R88"/>
  <c r="BK133"/>
  <c r="J133"/>
  <c r="J65"/>
  <c r="R169"/>
  <c i="5" r="P99"/>
  <c r="T110"/>
  <c r="P124"/>
  <c r="BK133"/>
  <c r="J133"/>
  <c r="J68"/>
  <c r="P141"/>
  <c i="6" r="T109"/>
  <c r="R128"/>
  <c r="R140"/>
  <c i="8" r="BK98"/>
  <c r="J98"/>
  <c r="J62"/>
  <c r="T109"/>
  <c r="P128"/>
  <c r="R132"/>
  <c r="R140"/>
  <c i="9" r="P103"/>
  <c i="10" r="P86"/>
  <c r="P96"/>
  <c i="11" r="BK96"/>
  <c r="J96"/>
  <c r="J62"/>
  <c i="7" r="P136"/>
  <c i="11" r="BK103"/>
  <c r="J103"/>
  <c r="J63"/>
  <c i="2" r="P602"/>
  <c r="T669"/>
  <c r="T622"/>
  <c r="P710"/>
  <c r="T719"/>
  <c r="T762"/>
  <c r="BK848"/>
  <c r="J848"/>
  <c r="J75"/>
  <c r="T848"/>
  <c r="P906"/>
  <c r="P929"/>
  <c i="3" r="P121"/>
  <c r="BK148"/>
  <c r="J148"/>
  <c r="J66"/>
  <c r="R148"/>
  <c r="BK174"/>
  <c r="J174"/>
  <c r="J70"/>
  <c r="R181"/>
  <c i="4" r="BK89"/>
  <c r="J89"/>
  <c r="J61"/>
  <c r="T103"/>
  <c r="T106"/>
  <c r="P169"/>
  <c i="5" r="T92"/>
  <c r="T91"/>
  <c r="R124"/>
  <c r="P133"/>
  <c r="R137"/>
  <c i="6" r="R98"/>
  <c i="7" r="BK109"/>
  <c r="J109"/>
  <c r="J63"/>
  <c r="R123"/>
  <c i="11" r="R86"/>
  <c r="P121"/>
  <c i="7" r="T98"/>
  <c r="P132"/>
  <c i="11" r="T96"/>
  <c i="5" r="R92"/>
  <c r="BK129"/>
  <c r="J129"/>
  <c r="J67"/>
  <c r="P137"/>
  <c i="6" r="BK98"/>
  <c r="J98"/>
  <c r="J62"/>
  <c r="BK128"/>
  <c r="J128"/>
  <c r="J67"/>
  <c r="BK140"/>
  <c r="J140"/>
  <c r="J70"/>
  <c i="7" r="P98"/>
  <c r="BK132"/>
  <c r="J132"/>
  <c r="J68"/>
  <c i="8" r="BK92"/>
  <c r="J92"/>
  <c r="J61"/>
  <c r="R98"/>
  <c r="R123"/>
  <c r="R122"/>
  <c i="9" r="BK86"/>
  <c r="J86"/>
  <c r="J61"/>
  <c r="T96"/>
  <c i="10" r="BK86"/>
  <c r="J86"/>
  <c r="J61"/>
  <c r="R96"/>
  <c i="11" r="R96"/>
  <c r="T121"/>
  <c i="7" r="T132"/>
  <c i="12" r="BK86"/>
  <c r="J86"/>
  <c r="J61"/>
  <c i="10" r="T103"/>
  <c i="11" r="P86"/>
  <c i="12" r="P96"/>
  <c i="11" r="BK86"/>
  <c i="12" r="R96"/>
  <c r="T103"/>
  <c i="6" r="T98"/>
  <c r="T140"/>
  <c i="7" r="BK136"/>
  <c r="J136"/>
  <c r="J69"/>
  <c i="11" r="BK121"/>
  <c r="J121"/>
  <c r="J64"/>
  <c i="7" r="P92"/>
  <c r="P128"/>
  <c i="8" r="R92"/>
  <c r="R91"/>
  <c r="R90"/>
  <c r="R109"/>
  <c r="P123"/>
  <c r="BK140"/>
  <c r="J140"/>
  <c r="J70"/>
  <c i="9" r="R86"/>
  <c r="R85"/>
  <c r="R84"/>
  <c r="BK121"/>
  <c r="J121"/>
  <c r="J64"/>
  <c i="10" r="R103"/>
  <c i="11" r="R103"/>
  <c i="7" r="P123"/>
  <c r="T136"/>
  <c i="10" r="BK96"/>
  <c r="J96"/>
  <c r="J62"/>
  <c r="R121"/>
  <c i="11" r="T86"/>
  <c i="7" r="T123"/>
  <c r="BK140"/>
  <c r="J140"/>
  <c r="J70"/>
  <c i="2" r="R602"/>
  <c r="T696"/>
  <c r="R710"/>
  <c r="P719"/>
  <c r="BK762"/>
  <c r="J762"/>
  <c r="J73"/>
  <c r="T827"/>
  <c r="R858"/>
  <c r="R929"/>
  <c i="3" r="T127"/>
  <c r="T148"/>
  <c r="P174"/>
  <c i="4" r="BK103"/>
  <c r="J103"/>
  <c r="J63"/>
  <c r="P133"/>
  <c r="R182"/>
  <c i="5" r="BK99"/>
  <c r="J99"/>
  <c r="J62"/>
  <c r="R110"/>
  <c r="BK124"/>
  <c r="T133"/>
  <c r="T137"/>
  <c i="6" r="P123"/>
  <c r="R136"/>
  <c i="7" r="P109"/>
  <c i="2" r="T592"/>
  <c r="T101"/>
  <c r="T100"/>
  <c r="P669"/>
  <c r="P622"/>
  <c r="BK725"/>
  <c r="J725"/>
  <c r="J71"/>
  <c r="R725"/>
  <c r="R750"/>
  <c r="BK827"/>
  <c r="J827"/>
  <c r="J74"/>
  <c r="T858"/>
  <c r="BK929"/>
  <c r="J929"/>
  <c r="J78"/>
  <c r="BK942"/>
  <c r="J942"/>
  <c r="J79"/>
  <c i="3" r="BK127"/>
  <c r="J127"/>
  <c r="J65"/>
  <c r="BK160"/>
  <c r="J160"/>
  <c r="J67"/>
  <c r="P181"/>
  <c i="4" r="BK106"/>
  <c r="J106"/>
  <c r="J64"/>
  <c r="R106"/>
  <c r="BK182"/>
  <c r="J182"/>
  <c r="J67"/>
  <c i="5" r="BK110"/>
  <c r="J110"/>
  <c r="J63"/>
  <c r="R129"/>
  <c i="6" r="BK92"/>
  <c r="R109"/>
  <c r="T123"/>
  <c r="T122"/>
  <c r="R132"/>
  <c i="7" r="R109"/>
  <c r="P140"/>
  <c i="8" r="T98"/>
  <c r="T128"/>
  <c r="P136"/>
  <c i="9" r="T103"/>
  <c i="10" r="BK103"/>
  <c r="J103"/>
  <c r="J63"/>
  <c i="12" r="BK103"/>
  <c r="J103"/>
  <c r="J63"/>
  <c r="BK121"/>
  <c r="J121"/>
  <c r="J64"/>
  <c i="7" r="R98"/>
  <c i="11" r="R121"/>
  <c i="12" r="R86"/>
  <c r="BK96"/>
  <c r="J96"/>
  <c r="J62"/>
  <c r="T96"/>
  <c r="R103"/>
  <c r="T121"/>
  <c i="2" r="P592"/>
  <c r="P101"/>
  <c r="P100"/>
  <c r="BK669"/>
  <c r="J669"/>
  <c r="J65"/>
  <c r="R696"/>
  <c r="BK719"/>
  <c r="J719"/>
  <c r="J70"/>
  <c r="P762"/>
  <c r="R827"/>
  <c r="P848"/>
  <c r="BK906"/>
  <c r="J906"/>
  <c r="J77"/>
  <c r="T929"/>
  <c i="3" r="P127"/>
  <c r="T160"/>
  <c r="R174"/>
  <c i="4" r="T89"/>
  <c r="T88"/>
  <c r="R133"/>
  <c r="P182"/>
  <c i="5" r="BK92"/>
  <c r="J92"/>
  <c r="J61"/>
  <c r="T129"/>
  <c r="BK141"/>
  <c r="J141"/>
  <c r="J70"/>
  <c i="6" r="T92"/>
  <c r="T91"/>
  <c r="T90"/>
  <c r="BK123"/>
  <c r="J123"/>
  <c r="J66"/>
  <c r="P136"/>
  <c i="7" r="BK98"/>
  <c r="J98"/>
  <c r="J62"/>
  <c r="T128"/>
  <c i="8" r="P98"/>
  <c r="BK132"/>
  <c r="J132"/>
  <c r="J68"/>
  <c r="BK136"/>
  <c r="J136"/>
  <c r="J69"/>
  <c i="9" r="T86"/>
  <c r="T85"/>
  <c r="T84"/>
  <c r="P121"/>
  <c i="10" r="R86"/>
  <c r="R85"/>
  <c r="R84"/>
  <c r="T121"/>
  <c i="11" r="T103"/>
  <c i="7" r="BK123"/>
  <c r="J123"/>
  <c r="J66"/>
  <c r="R140"/>
  <c i="11" r="P103"/>
  <c i="12" r="P86"/>
  <c r="T86"/>
  <c r="T85"/>
  <c r="T84"/>
  <c r="P103"/>
  <c r="R121"/>
  <c i="13" r="BK87"/>
  <c r="J87"/>
  <c r="J62"/>
  <c r="P87"/>
  <c r="P83"/>
  <c r="P82"/>
  <c i="1" r="AU66"/>
  <c i="13" r="R87"/>
  <c r="R83"/>
  <c r="R82"/>
  <c r="T87"/>
  <c r="T83"/>
  <c r="T82"/>
  <c i="5" r="BF115"/>
  <c r="BF144"/>
  <c i="6" r="BF99"/>
  <c r="BF114"/>
  <c r="BF120"/>
  <c r="BF124"/>
  <c r="BF126"/>
  <c r="BF129"/>
  <c i="7" r="E80"/>
  <c r="BF93"/>
  <c r="BF103"/>
  <c r="BF112"/>
  <c r="BF138"/>
  <c i="8" r="J52"/>
  <c i="12" r="BF114"/>
  <c i="2" r="BF412"/>
  <c r="BF616"/>
  <c i="6" r="BF145"/>
  <c i="7" r="BF97"/>
  <c r="BF120"/>
  <c r="BF145"/>
  <c i="11" r="BF130"/>
  <c i="2" r="BF819"/>
  <c r="BF859"/>
  <c r="BF882"/>
  <c r="BF894"/>
  <c r="BF930"/>
  <c r="BF939"/>
  <c r="BF940"/>
  <c r="BK622"/>
  <c r="J622"/>
  <c r="J64"/>
  <c i="3" r="J85"/>
  <c r="BF109"/>
  <c r="BF111"/>
  <c r="BF128"/>
  <c r="BF182"/>
  <c r="BF185"/>
  <c r="BF189"/>
  <c r="BF192"/>
  <c i="4" r="J81"/>
  <c r="BF90"/>
  <c r="BF122"/>
  <c r="BF131"/>
  <c r="BF140"/>
  <c r="BF142"/>
  <c r="BF143"/>
  <c r="BF146"/>
  <c r="BF152"/>
  <c r="BF190"/>
  <c r="BF191"/>
  <c i="5" r="J84"/>
  <c r="BF93"/>
  <c r="BF100"/>
  <c r="BF130"/>
  <c r="BF134"/>
  <c i="6" r="BF97"/>
  <c i="11" r="BF123"/>
  <c i="2" r="BF733"/>
  <c i="8" r="BF106"/>
  <c i="9" r="BF90"/>
  <c r="BF108"/>
  <c r="BF119"/>
  <c r="BF124"/>
  <c r="BF126"/>
  <c i="10" r="E74"/>
  <c r="BF89"/>
  <c r="BF105"/>
  <c r="BF108"/>
  <c i="11" r="BF97"/>
  <c r="BF101"/>
  <c i="2" r="BF704"/>
  <c i="6" r="BF101"/>
  <c r="BF107"/>
  <c r="BF135"/>
  <c r="BF141"/>
  <c i="7" r="BF105"/>
  <c r="BF141"/>
  <c i="8" r="E80"/>
  <c r="BF126"/>
  <c r="BF129"/>
  <c r="BF146"/>
  <c i="9" r="J78"/>
  <c r="BF92"/>
  <c r="BF99"/>
  <c r="BF128"/>
  <c r="BF130"/>
  <c r="BF132"/>
  <c i="10" r="BF119"/>
  <c r="BF122"/>
  <c i="11" r="F55"/>
  <c r="BF112"/>
  <c r="BF115"/>
  <c r="BF124"/>
  <c i="12" r="BF111"/>
  <c r="BF113"/>
  <c r="BF115"/>
  <c i="10" r="BF94"/>
  <c r="BF118"/>
  <c r="BF127"/>
  <c r="BF130"/>
  <c i="11" r="J78"/>
  <c r="BF89"/>
  <c r="BF108"/>
  <c i="12" r="BF99"/>
  <c r="BF112"/>
  <c i="2" r="BF129"/>
  <c r="BF416"/>
  <c r="BF448"/>
  <c r="BF606"/>
  <c r="BF687"/>
  <c r="BF748"/>
  <c r="BF760"/>
  <c r="BF766"/>
  <c r="BF774"/>
  <c r="BF797"/>
  <c r="BF845"/>
  <c r="BF846"/>
  <c r="BF896"/>
  <c i="3" r="F55"/>
  <c r="BF122"/>
  <c r="BF124"/>
  <c r="BF137"/>
  <c r="BF168"/>
  <c r="BF175"/>
  <c i="4" r="BF96"/>
  <c r="BF148"/>
  <c r="BF149"/>
  <c r="BF172"/>
  <c r="BF189"/>
  <c i="5" r="E80"/>
  <c r="F87"/>
  <c r="BF136"/>
  <c i="8" r="BF99"/>
  <c r="BF105"/>
  <c r="BF107"/>
  <c r="BF137"/>
  <c r="BF139"/>
  <c r="BK119"/>
  <c r="J119"/>
  <c r="J64"/>
  <c i="9" r="BF101"/>
  <c r="BF122"/>
  <c i="10" r="BF113"/>
  <c i="11" r="BF92"/>
  <c i="2" r="BF106"/>
  <c r="BF122"/>
  <c r="BF262"/>
  <c r="BF683"/>
  <c i="8" r="BF117"/>
  <c r="BF133"/>
  <c r="BF143"/>
  <c r="BF145"/>
  <c i="9" r="F55"/>
  <c r="BF97"/>
  <c r="BF105"/>
  <c r="BF110"/>
  <c r="BF112"/>
  <c r="BF115"/>
  <c r="BF127"/>
  <c i="10" r="BF98"/>
  <c r="BF112"/>
  <c r="BF125"/>
  <c i="11" r="BF90"/>
  <c r="BF114"/>
  <c i="2" r="BF619"/>
  <c r="BF786"/>
  <c r="BF815"/>
  <c r="BF825"/>
  <c r="BF844"/>
  <c r="BF853"/>
  <c r="BF885"/>
  <c r="BF923"/>
  <c r="BF938"/>
  <c r="BK101"/>
  <c r="J101"/>
  <c r="J61"/>
  <c i="3" r="E48"/>
  <c r="BF105"/>
  <c r="BF153"/>
  <c r="BF161"/>
  <c r="BF186"/>
  <c i="4" r="BF92"/>
  <c r="BF94"/>
  <c r="BF105"/>
  <c r="BF111"/>
  <c r="BF128"/>
  <c r="BF136"/>
  <c r="BF138"/>
  <c r="BF139"/>
  <c r="BF150"/>
  <c r="BF154"/>
  <c r="BF170"/>
  <c r="BF183"/>
  <c r="BF185"/>
  <c i="5" r="BF102"/>
  <c r="BF104"/>
  <c r="BF118"/>
  <c r="BF131"/>
  <c r="BF139"/>
  <c r="BF142"/>
  <c i="6" r="F55"/>
  <c r="BF138"/>
  <c i="7" r="BF95"/>
  <c i="8" r="BF97"/>
  <c r="BF120"/>
  <c r="BF138"/>
  <c i="9" r="E48"/>
  <c r="BF87"/>
  <c r="BF89"/>
  <c r="BF94"/>
  <c r="BF106"/>
  <c r="BF113"/>
  <c r="BF116"/>
  <c i="10" r="BF106"/>
  <c r="BF114"/>
  <c r="BF115"/>
  <c r="BF116"/>
  <c i="11" r="BF105"/>
  <c r="BF119"/>
  <c i="2" r="E89"/>
  <c r="BF102"/>
  <c r="BF220"/>
  <c r="BF325"/>
  <c r="BF372"/>
  <c r="BF600"/>
  <c r="BF609"/>
  <c i="7" r="BF126"/>
  <c r="BF133"/>
  <c i="8" r="BF95"/>
  <c i="11" r="BF109"/>
  <c r="BF113"/>
  <c r="BF118"/>
  <c r="BF125"/>
  <c r="BF127"/>
  <c i="12" r="BF127"/>
  <c i="2" r="BF763"/>
  <c r="BF866"/>
  <c r="BF872"/>
  <c r="BF888"/>
  <c r="BF900"/>
  <c r="BF914"/>
  <c i="3" r="BF114"/>
  <c r="BF118"/>
  <c r="BF143"/>
  <c r="BK113"/>
  <c r="J113"/>
  <c r="J62"/>
  <c i="4" r="BF115"/>
  <c r="BF123"/>
  <c r="BF141"/>
  <c r="BF180"/>
  <c i="5" r="BF98"/>
  <c r="BF108"/>
  <c r="BF121"/>
  <c r="BF125"/>
  <c r="BF147"/>
  <c i="6" r="BF95"/>
  <c i="7" r="BF124"/>
  <c i="8" r="BF103"/>
  <c i="12" r="F81"/>
  <c i="2" r="BF110"/>
  <c r="BF307"/>
  <c r="BF362"/>
  <c r="BF691"/>
  <c i="12" r="BF130"/>
  <c i="7" r="BF139"/>
  <c i="12" r="J78"/>
  <c r="BF89"/>
  <c i="2" r="BF711"/>
  <c i="5" r="BF138"/>
  <c r="BF140"/>
  <c r="BK120"/>
  <c r="J120"/>
  <c r="J64"/>
  <c i="6" r="E80"/>
  <c r="BF105"/>
  <c r="BF117"/>
  <c r="BF130"/>
  <c r="BF133"/>
  <c r="BK119"/>
  <c r="J119"/>
  <c r="J64"/>
  <c i="7" r="BF99"/>
  <c r="BF101"/>
  <c r="BF135"/>
  <c i="8" r="BF112"/>
  <c i="9" r="BF118"/>
  <c r="BF125"/>
  <c i="10" r="J52"/>
  <c r="F81"/>
  <c r="BF87"/>
  <c r="BF110"/>
  <c r="BF124"/>
  <c i="11" r="E74"/>
  <c r="BF87"/>
  <c r="BF94"/>
  <c r="BF126"/>
  <c i="12" r="E48"/>
  <c r="BF94"/>
  <c i="2" r="BF437"/>
  <c r="BF519"/>
  <c i="12" r="BF92"/>
  <c i="2" r="BF707"/>
  <c r="BF717"/>
  <c i="8" r="BF93"/>
  <c i="10" r="BF117"/>
  <c r="BF126"/>
  <c i="11" r="BF104"/>
  <c r="BF128"/>
  <c i="12" r="BF87"/>
  <c i="2" r="BF583"/>
  <c r="BF593"/>
  <c r="BF613"/>
  <c r="BF629"/>
  <c i="12" r="BF105"/>
  <c i="2" r="BF529"/>
  <c r="BF699"/>
  <c r="BF723"/>
  <c r="J52"/>
  <c r="F96"/>
  <c r="BF131"/>
  <c r="BF268"/>
  <c r="BF385"/>
  <c r="BF434"/>
  <c r="BF596"/>
  <c r="BF673"/>
  <c i="13" r="J52"/>
  <c i="2" r="BF714"/>
  <c i="6" r="BF103"/>
  <c r="BF112"/>
  <c r="BF146"/>
  <c i="7" r="F55"/>
  <c r="BF117"/>
  <c r="BK119"/>
  <c r="J119"/>
  <c r="J64"/>
  <c i="11" r="BF116"/>
  <c i="12" r="BF90"/>
  <c r="BF98"/>
  <c r="BF104"/>
  <c i="13" r="BF85"/>
  <c i="2" r="BF720"/>
  <c r="BF735"/>
  <c i="7" r="BF107"/>
  <c r="BF130"/>
  <c r="BF146"/>
  <c i="9" r="BF114"/>
  <c i="10" r="BF90"/>
  <c r="BF99"/>
  <c r="BF111"/>
  <c r="BF123"/>
  <c r="BF132"/>
  <c i="11" r="BF132"/>
  <c i="12" r="BF101"/>
  <c i="13" r="E48"/>
  <c i="2" r="BF118"/>
  <c r="BF293"/>
  <c r="BF321"/>
  <c r="BF402"/>
  <c r="BF408"/>
  <c r="BF446"/>
  <c r="BF494"/>
  <c i="12" r="BF109"/>
  <c r="BF123"/>
  <c r="BF124"/>
  <c i="7" r="BF143"/>
  <c i="8" r="BF110"/>
  <c i="10" r="BF128"/>
  <c i="11" r="BF99"/>
  <c r="BF117"/>
  <c i="12" r="BF110"/>
  <c i="2" r="BF701"/>
  <c r="BF726"/>
  <c i="12" r="BF118"/>
  <c i="2" r="BF341"/>
  <c r="BF350"/>
  <c r="BF543"/>
  <c r="BF680"/>
  <c r="BF694"/>
  <c r="BF746"/>
  <c r="BF777"/>
  <c r="BF812"/>
  <c r="BF822"/>
  <c r="BF839"/>
  <c r="BF862"/>
  <c r="BF879"/>
  <c r="BF892"/>
  <c r="BF904"/>
  <c i="3" r="BF146"/>
  <c r="BF149"/>
  <c r="BF157"/>
  <c r="BF165"/>
  <c r="BF177"/>
  <c r="BK170"/>
  <c r="J170"/>
  <c r="J68"/>
  <c i="4" r="E48"/>
  <c r="BF107"/>
  <c r="BF109"/>
  <c r="BF117"/>
  <c r="BF120"/>
  <c r="BF134"/>
  <c r="BF147"/>
  <c r="BF157"/>
  <c r="BF161"/>
  <c r="BF167"/>
  <c r="BF188"/>
  <c i="5" r="BF111"/>
  <c i="7" r="BF110"/>
  <c i="8" r="F55"/>
  <c i="12" r="BF116"/>
  <c i="2" r="BF139"/>
  <c r="BF398"/>
  <c r="BF430"/>
  <c r="BF488"/>
  <c r="BF670"/>
  <c r="BF689"/>
  <c r="BF742"/>
  <c r="BF755"/>
  <c r="BF818"/>
  <c r="BF828"/>
  <c r="BF842"/>
  <c r="BF843"/>
  <c r="BF849"/>
  <c r="BF870"/>
  <c r="BF876"/>
  <c r="BF943"/>
  <c r="BK706"/>
  <c r="J706"/>
  <c r="J67"/>
  <c i="3" r="BF97"/>
  <c r="BF102"/>
  <c r="BF132"/>
  <c r="BK93"/>
  <c r="J93"/>
  <c r="J61"/>
  <c i="4" r="F84"/>
  <c r="BF113"/>
  <c r="BF135"/>
  <c r="BF159"/>
  <c r="BF174"/>
  <c i="5" r="BF106"/>
  <c r="BF107"/>
  <c r="BF127"/>
  <c i="6" r="J52"/>
  <c r="BF137"/>
  <c r="BF139"/>
  <c r="BF143"/>
  <c i="7" r="J52"/>
  <c i="8" r="BF130"/>
  <c r="BF135"/>
  <c i="9" r="BF109"/>
  <c r="BF111"/>
  <c r="BF123"/>
  <c i="10" r="BF92"/>
  <c r="BF101"/>
  <c r="BF104"/>
  <c r="BF109"/>
  <c i="11" r="BF122"/>
  <c i="1" r="AV66"/>
  <c i="2" r="BF603"/>
  <c i="7" r="BF129"/>
  <c r="BF137"/>
  <c i="12" r="BF106"/>
  <c r="BF119"/>
  <c i="2" r="BF179"/>
  <c r="BF339"/>
  <c r="BF623"/>
  <c i="12" r="BF132"/>
  <c i="13" r="F55"/>
  <c r="BF88"/>
  <c r="BF90"/>
  <c i="2" r="BF352"/>
  <c r="BF404"/>
  <c r="BF439"/>
  <c r="BF677"/>
  <c r="BF697"/>
  <c r="BF751"/>
  <c r="BF783"/>
  <c r="BF789"/>
  <c r="BF805"/>
  <c r="BF809"/>
  <c r="BF832"/>
  <c r="BF835"/>
  <c r="BF856"/>
  <c r="BF907"/>
  <c r="BF921"/>
  <c r="BF925"/>
  <c r="BF927"/>
  <c r="BF941"/>
  <c r="BF946"/>
  <c i="3" r="BF94"/>
  <c r="BF100"/>
  <c r="BF136"/>
  <c r="BF140"/>
  <c r="BF163"/>
  <c r="BF171"/>
  <c r="BF179"/>
  <c r="BK117"/>
  <c r="J117"/>
  <c r="J63"/>
  <c i="4" r="BF99"/>
  <c r="BF104"/>
  <c r="BF163"/>
  <c r="BF176"/>
  <c r="BF178"/>
  <c i="5" r="BF96"/>
  <c r="BF113"/>
  <c r="BF146"/>
  <c i="6" r="BF93"/>
  <c r="BF106"/>
  <c r="BF110"/>
  <c i="7" r="BF106"/>
  <c r="BF114"/>
  <c i="8" r="BF114"/>
  <c r="BF124"/>
  <c r="BF141"/>
  <c i="9" r="BF98"/>
  <c r="BF104"/>
  <c r="BF117"/>
  <c i="10" r="BF97"/>
  <c i="11" r="BF98"/>
  <c r="BF106"/>
  <c r="BF110"/>
  <c r="BF111"/>
  <c i="12" r="BF108"/>
  <c i="1" r="AZ66"/>
  <c i="2" r="BF327"/>
  <c i="8" r="BF101"/>
  <c i="12" r="BF97"/>
  <c r="BF117"/>
  <c r="BF122"/>
  <c r="BF125"/>
  <c r="BF126"/>
  <c r="BF128"/>
  <c i="13" r="BK84"/>
  <c r="J84"/>
  <c r="J61"/>
  <c i="14" r="E48"/>
  <c r="J52"/>
  <c r="F55"/>
  <c r="BF84"/>
  <c r="BK83"/>
  <c r="J83"/>
  <c r="J61"/>
  <c i="6" r="F35"/>
  <c i="1" r="BB59"/>
  <c i="9" r="F37"/>
  <c i="1" r="BD62"/>
  <c i="2" r="F33"/>
  <c i="1" r="AZ55"/>
  <c i="8" r="F36"/>
  <c i="1" r="BC61"/>
  <c i="3" r="F36"/>
  <c i="1" r="BC56"/>
  <c i="8" r="J33"/>
  <c i="1" r="AV61"/>
  <c i="9" r="J33"/>
  <c i="1" r="AV62"/>
  <c i="3" r="J33"/>
  <c i="1" r="AV56"/>
  <c i="9" r="F36"/>
  <c i="1" r="BC62"/>
  <c i="8" r="F35"/>
  <c i="1" r="BB61"/>
  <c i="10" r="F36"/>
  <c i="1" r="BC63"/>
  <c i="13" r="F35"/>
  <c i="1" r="BB66"/>
  <c i="7" r="J33"/>
  <c i="1" r="AV60"/>
  <c i="5" r="F36"/>
  <c i="1" r="BC58"/>
  <c i="2" r="F35"/>
  <c i="1" r="BB55"/>
  <c i="12" r="F36"/>
  <c i="1" r="BC65"/>
  <c i="7" r="F35"/>
  <c i="1" r="BB60"/>
  <c i="4" r="F37"/>
  <c i="1" r="BD57"/>
  <c i="4" r="F35"/>
  <c i="1" r="BB57"/>
  <c i="14" r="J34"/>
  <c i="1" r="AW67"/>
  <c r="AT67"/>
  <c i="4" r="J33"/>
  <c i="1" r="AV57"/>
  <c i="10" r="F33"/>
  <c i="1" r="AZ63"/>
  <c i="6" r="F33"/>
  <c i="1" r="AZ59"/>
  <c i="7" r="F37"/>
  <c i="1" r="BD60"/>
  <c i="14" r="F33"/>
  <c i="1" r="AZ67"/>
  <c i="10" r="F35"/>
  <c i="1" r="BB63"/>
  <c i="2" r="F36"/>
  <c i="1" r="BC55"/>
  <c i="4" r="F33"/>
  <c i="1" r="AZ57"/>
  <c i="9" r="F33"/>
  <c i="1" r="AZ62"/>
  <c i="12" r="F37"/>
  <c i="1" r="BD65"/>
  <c i="3" r="F35"/>
  <c i="1" r="BB56"/>
  <c i="5" r="J33"/>
  <c i="1" r="AV58"/>
  <c i="5" r="F37"/>
  <c i="1" r="BD58"/>
  <c i="7" r="F33"/>
  <c i="1" r="AZ60"/>
  <c i="11" r="F33"/>
  <c i="1" r="AZ64"/>
  <c i="2" r="J33"/>
  <c i="1" r="AV55"/>
  <c i="12" r="F33"/>
  <c i="1" r="AZ65"/>
  <c i="7" r="F36"/>
  <c i="1" r="BC60"/>
  <c i="5" r="F35"/>
  <c i="1" r="BB58"/>
  <c i="8" r="F37"/>
  <c i="1" r="BD61"/>
  <c i="3" r="F33"/>
  <c i="1" r="AZ56"/>
  <c i="11" r="F37"/>
  <c i="1" r="BD64"/>
  <c i="2" r="F37"/>
  <c i="1" r="BD55"/>
  <c i="10" r="J33"/>
  <c i="1" r="AV63"/>
  <c i="13" r="F36"/>
  <c i="1" r="BC66"/>
  <c i="11" r="F35"/>
  <c i="1" r="BB64"/>
  <c i="8" r="F33"/>
  <c i="1" r="AZ61"/>
  <c i="12" r="F35"/>
  <c i="1" r="BB65"/>
  <c i="12" r="J33"/>
  <c i="1" r="AV65"/>
  <c i="4" r="F36"/>
  <c i="1" r="BC57"/>
  <c i="10" r="F37"/>
  <c i="1" r="BD63"/>
  <c i="6" r="J33"/>
  <c i="1" r="AV59"/>
  <c i="11" r="F36"/>
  <c i="1" r="BC64"/>
  <c i="3" r="F37"/>
  <c i="1" r="BD56"/>
  <c i="11" r="J33"/>
  <c i="1" r="AV64"/>
  <c i="5" r="F33"/>
  <c i="1" r="AZ58"/>
  <c i="6" r="F36"/>
  <c i="1" r="BC59"/>
  <c i="13" r="F37"/>
  <c i="1" r="BD66"/>
  <c i="6" r="F37"/>
  <c i="1" r="BD59"/>
  <c i="9" r="F35"/>
  <c i="1" r="BB62"/>
  <c i="12" l="1" r="P85"/>
  <c r="P84"/>
  <c i="1" r="AU65"/>
  <c i="11" r="BK85"/>
  <c r="J85"/>
  <c r="J60"/>
  <c i="3" r="T92"/>
  <c r="T91"/>
  <c i="11" r="P85"/>
  <c r="P84"/>
  <c i="1" r="AU64"/>
  <c i="3" r="P92"/>
  <c r="R92"/>
  <c i="2" r="R101"/>
  <c r="R100"/>
  <c i="6" r="BK91"/>
  <c r="J91"/>
  <c r="J60"/>
  <c r="P122"/>
  <c i="5" r="R123"/>
  <c i="7" r="P122"/>
  <c r="R122"/>
  <c i="3" r="R173"/>
  <c r="R91"/>
  <c i="5" r="P123"/>
  <c i="2" r="BK709"/>
  <c r="J709"/>
  <c r="J68"/>
  <c i="8" r="T91"/>
  <c i="7" r="P91"/>
  <c r="P90"/>
  <c i="1" r="AU60"/>
  <c i="11" r="R85"/>
  <c r="R84"/>
  <c i="8" r="T122"/>
  <c i="7" r="R91"/>
  <c r="R90"/>
  <c i="5" r="BK123"/>
  <c r="J123"/>
  <c r="J65"/>
  <c i="4" r="T102"/>
  <c r="T87"/>
  <c i="2" r="P709"/>
  <c r="P99"/>
  <c i="1" r="AU55"/>
  <c i="5" r="P91"/>
  <c r="P90"/>
  <c i="1" r="AU58"/>
  <c i="4" r="P102"/>
  <c i="10" r="T85"/>
  <c r="T84"/>
  <c i="8" r="P91"/>
  <c i="6" r="P91"/>
  <c r="P90"/>
  <c i="1" r="AU59"/>
  <c i="2" r="T709"/>
  <c r="T99"/>
  <c i="9" r="P85"/>
  <c r="P84"/>
  <c i="1" r="AU62"/>
  <c i="4" r="P87"/>
  <c i="1" r="AU57"/>
  <c i="3" r="P173"/>
  <c r="P91"/>
  <c i="1" r="AU56"/>
  <c i="11" r="T85"/>
  <c r="T84"/>
  <c i="6" r="R122"/>
  <c r="R91"/>
  <c r="R90"/>
  <c i="7" r="T91"/>
  <c i="5" r="T123"/>
  <c r="T90"/>
  <c i="10" r="P85"/>
  <c r="P84"/>
  <c i="1" r="AU63"/>
  <c i="2" r="R709"/>
  <c i="8" r="P122"/>
  <c i="4" r="R102"/>
  <c r="R87"/>
  <c i="12" r="R85"/>
  <c r="R84"/>
  <c i="7" r="T122"/>
  <c i="5" r="R91"/>
  <c r="R90"/>
  <c i="6" r="J92"/>
  <c r="J61"/>
  <c r="BK122"/>
  <c r="J122"/>
  <c r="J65"/>
  <c i="10" r="BK85"/>
  <c r="J85"/>
  <c r="J60"/>
  <c i="7" r="BK122"/>
  <c r="J122"/>
  <c r="J65"/>
  <c i="9" r="BK85"/>
  <c r="BK84"/>
  <c r="J84"/>
  <c r="J59"/>
  <c i="11" r="BK84"/>
  <c r="J84"/>
  <c r="J86"/>
  <c r="J61"/>
  <c i="4" r="BK102"/>
  <c r="J102"/>
  <c r="J62"/>
  <c i="5" r="J124"/>
  <c r="J66"/>
  <c i="8" r="BK91"/>
  <c r="J91"/>
  <c r="J60"/>
  <c i="2" r="BK100"/>
  <c r="J100"/>
  <c r="J60"/>
  <c r="J710"/>
  <c r="J69"/>
  <c i="5" r="BK91"/>
  <c r="J91"/>
  <c r="J60"/>
  <c i="8" r="BK122"/>
  <c r="J122"/>
  <c r="J65"/>
  <c i="3" r="BK92"/>
  <c r="J92"/>
  <c r="J60"/>
  <c i="7" r="BK91"/>
  <c r="J91"/>
  <c r="J60"/>
  <c i="3" r="BK173"/>
  <c r="J173"/>
  <c r="J69"/>
  <c i="4" r="BK88"/>
  <c r="J88"/>
  <c r="J60"/>
  <c i="12" r="BK85"/>
  <c r="J85"/>
  <c r="J60"/>
  <c i="13" r="BK83"/>
  <c r="J83"/>
  <c r="J60"/>
  <c i="14" r="BK82"/>
  <c r="J82"/>
  <c r="J60"/>
  <c i="11" r="J34"/>
  <c i="1" r="AW64"/>
  <c r="AT64"/>
  <c i="7" r="J34"/>
  <c i="1" r="AW60"/>
  <c r="AT60"/>
  <c i="4" r="J34"/>
  <c i="1" r="AW57"/>
  <c r="AT57"/>
  <c i="9" r="F34"/>
  <c i="1" r="BA62"/>
  <c i="13" r="J34"/>
  <c i="1" r="AW66"/>
  <c r="AT66"/>
  <c i="5" r="F34"/>
  <c i="1" r="BA58"/>
  <c i="4" r="F34"/>
  <c i="1" r="BA57"/>
  <c i="6" r="F34"/>
  <c i="1" r="BA59"/>
  <c i="10" r="F34"/>
  <c i="1" r="BA63"/>
  <c i="8" r="J34"/>
  <c i="1" r="AW61"/>
  <c r="AT61"/>
  <c i="3" r="F34"/>
  <c i="1" r="BA56"/>
  <c i="11" r="J30"/>
  <c i="1" r="AG64"/>
  <c r="AN64"/>
  <c r="AZ54"/>
  <c r="W29"/>
  <c r="BC54"/>
  <c r="W32"/>
  <c i="3" r="J34"/>
  <c i="1" r="AW56"/>
  <c r="AT56"/>
  <c i="8" r="F34"/>
  <c i="1" r="BA61"/>
  <c i="6" r="J34"/>
  <c i="1" r="AW59"/>
  <c r="AT59"/>
  <c i="14" r="F34"/>
  <c i="1" r="BA67"/>
  <c i="2" r="J34"/>
  <c i="1" r="AW55"/>
  <c r="AT55"/>
  <c r="BD54"/>
  <c r="W33"/>
  <c i="2" r="F34"/>
  <c i="1" r="BA55"/>
  <c i="9" r="J34"/>
  <c i="1" r="AW62"/>
  <c r="AT62"/>
  <c i="7" r="F34"/>
  <c i="1" r="BA60"/>
  <c i="11" r="F34"/>
  <c i="1" r="BA64"/>
  <c i="5" r="J34"/>
  <c i="1" r="AW58"/>
  <c r="AT58"/>
  <c i="12" r="J34"/>
  <c i="1" r="AW65"/>
  <c r="AT65"/>
  <c i="12" r="F34"/>
  <c i="1" r="BA65"/>
  <c i="10" r="J34"/>
  <c i="1" r="AW63"/>
  <c r="AT63"/>
  <c r="BB54"/>
  <c r="W31"/>
  <c i="13" r="F34"/>
  <c i="1" r="BA66"/>
  <c i="8" l="1" r="P90"/>
  <c i="1" r="AU61"/>
  <c i="8" r="T90"/>
  <c i="2" r="R99"/>
  <c i="7" r="T90"/>
  <c i="11" r="J39"/>
  <c i="5" r="BK90"/>
  <c r="J90"/>
  <c r="J59"/>
  <c i="11" r="J59"/>
  <c i="6" r="BK90"/>
  <c r="J90"/>
  <c r="J59"/>
  <c i="8" r="BK90"/>
  <c r="J90"/>
  <c i="2" r="BK99"/>
  <c r="J99"/>
  <c i="4" r="BK87"/>
  <c r="J87"/>
  <c i="9" r="J85"/>
  <c r="J60"/>
  <c i="7" r="BK90"/>
  <c r="J90"/>
  <c i="3" r="BK91"/>
  <c r="J91"/>
  <c i="10" r="BK84"/>
  <c r="J84"/>
  <c r="J59"/>
  <c i="12" r="BK84"/>
  <c r="J84"/>
  <c i="13" r="BK82"/>
  <c r="J82"/>
  <c r="J59"/>
  <c i="14" r="BK81"/>
  <c r="J81"/>
  <c r="J59"/>
  <c i="9" r="J30"/>
  <c i="1" r="AG62"/>
  <c r="AN62"/>
  <c i="3" r="J30"/>
  <c i="1" r="AG56"/>
  <c r="AN56"/>
  <c r="AV54"/>
  <c r="AK29"/>
  <c i="7" r="J30"/>
  <c i="1" r="AG60"/>
  <c r="AN60"/>
  <c i="4" r="J30"/>
  <c i="1" r="AG57"/>
  <c r="AN57"/>
  <c i="2" r="J30"/>
  <c i="1" r="AG55"/>
  <c r="AN55"/>
  <c i="8" r="J30"/>
  <c i="1" r="AG61"/>
  <c r="AN61"/>
  <c r="AY54"/>
  <c i="12" r="J30"/>
  <c i="1" r="AG65"/>
  <c r="AN65"/>
  <c r="AX54"/>
  <c r="BA54"/>
  <c r="AW54"/>
  <c r="AK30"/>
  <c r="AU54"/>
  <c i="3" l="1" r="J59"/>
  <c i="4" r="J59"/>
  <c i="7" r="J39"/>
  <c r="J59"/>
  <c i="8" r="J59"/>
  <c i="2" r="J39"/>
  <c r="J59"/>
  <c i="12" r="J59"/>
  <c r="J39"/>
  <c i="3" r="J39"/>
  <c i="4" r="J39"/>
  <c i="8" r="J39"/>
  <c i="9" r="J39"/>
  <c i="5" r="J30"/>
  <c i="1" r="AG58"/>
  <c r="AN58"/>
  <c r="W30"/>
  <c i="10" r="J30"/>
  <c i="1" r="AG63"/>
  <c r="AN63"/>
  <c r="AT54"/>
  <c i="13" r="J30"/>
  <c i="1" r="AG66"/>
  <c r="AN66"/>
  <c i="14" r="J30"/>
  <c i="1" r="AG67"/>
  <c r="AN67"/>
  <c i="6" r="J30"/>
  <c i="1" r="AG59"/>
  <c r="AN59"/>
  <c i="5" l="1" r="J39"/>
  <c i="6" r="J39"/>
  <c i="13" r="J39"/>
  <c i="10" r="J39"/>
  <c i="14" r="J39"/>
  <c i="1" r="AG54"/>
  <c r="AK26"/>
  <c r="AK35"/>
  <c l="1" r="AN54"/>
</calcChain>
</file>

<file path=xl/sharedStrings.xml><?xml version="1.0" encoding="utf-8"?>
<sst xmlns="http://schemas.openxmlformats.org/spreadsheetml/2006/main">
  <si>
    <t>Export Komplet</t>
  </si>
  <si>
    <t>VZ</t>
  </si>
  <si>
    <t>2.0</t>
  </si>
  <si>
    <t>ZAMOK</t>
  </si>
  <si>
    <t>False</t>
  </si>
  <si>
    <t>{bf3c3b7a-7edf-4c23-9e16-ccc51582ae22}</t>
  </si>
  <si>
    <t>0,01</t>
  </si>
  <si>
    <t>21</t>
  </si>
  <si>
    <t>15</t>
  </si>
  <si>
    <t>REKAPITULACE STAVBY</t>
  </si>
  <si>
    <t xml:space="preserve">v ---  níže se nacházejí doplnkové a pomocné údaje k sestavám  --- v</t>
  </si>
  <si>
    <t>Návod na vyplnění</t>
  </si>
  <si>
    <t>0,001</t>
  </si>
  <si>
    <t>Kód:</t>
  </si>
  <si>
    <t>05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</si>
  <si>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</si>
  <si>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</si>
  <si>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Sionkova 1507/2</t>
  </si>
  <si>
    <t>KSO:</t>
  </si>
  <si>
    <t>803 11 13</t>
  </si>
  <si>
    <t>CC-CZ:</t>
  </si>
  <si>
    <t>11221</t>
  </si>
  <si>
    <t>Místo:</t>
  </si>
  <si>
    <t xml:space="preserve"> </t>
  </si>
  <si>
    <t>Datum:</t>
  </si>
  <si>
    <t>8. 12. 2020</t>
  </si>
  <si>
    <t>CZ-CPV:</t>
  </si>
  <si>
    <t>45211100-0</t>
  </si>
  <si>
    <t>CZ-CPA:</t>
  </si>
  <si>
    <t>41.00.13</t>
  </si>
  <si>
    <t>Zadavatel:</t>
  </si>
  <si>
    <t>IČ:</t>
  </si>
  <si>
    <t/>
  </si>
  <si>
    <t>Statutární město Ostrava, obvod Slezská Ostrava</t>
  </si>
  <si>
    <t>DIČ:</t>
  </si>
  <si>
    <t>Uchazeč:</t>
  </si>
  <si>
    <t>Vyplň údaj</t>
  </si>
  <si>
    <t>Projektant:</t>
  </si>
  <si>
    <t>Made 4 BIM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</si>
  <si>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</si>
  <si>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</si>
  <si>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</si>
  <si>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</si>
  <si>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</si>
  <si>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</si>
  <si>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</si>
  <si>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</si>
  <si>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</si>
  <si>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</si>
  <si>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</si>
  <si>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</si>
  <si>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</si>
  <si>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</si>
  <si>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</si>
  <si>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</si>
  <si>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</si>
  <si>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</si>
  <si>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</si>
  <si>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</si>
  <si>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</si>
  <si>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</si>
  <si>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</si>
  <si>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</si>
  <si>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</si>
  <si>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</si>
  <si>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</si>
  <si>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</si>
  <si>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</si>
  <si>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</si>
  <si>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</si>
  <si>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</si>
  <si>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</si>
  <si>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</si>
  <si>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</si>
  <si>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</si>
  <si>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</si>
  <si>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</si>
  <si>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</si>
  <si>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</si>
  <si>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</si>
  <si>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</si>
  <si>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</si>
  <si>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1507/2</t>
  </si>
  <si>
    <t>zateplení obálky budovy</t>
  </si>
  <si>
    <t>STA</t>
  </si>
  <si>
    <t>1</t>
  </si>
  <si>
    <t>{64521c10-5884-4686-b506-637b5b6bf11a}</t>
  </si>
  <si>
    <t>02 Sionkova 1507/2</t>
  </si>
  <si>
    <t>sanace suterénu</t>
  </si>
  <si>
    <t>{7919341d-3a69-4d25-bcf7-f587c17d00b4}</t>
  </si>
  <si>
    <t>03 Sionkova 1507/2</t>
  </si>
  <si>
    <t>výměna střešní krytiny</t>
  </si>
  <si>
    <t>{36ae039a-b27a-49f2-9569-4ddc9733c8e6}</t>
  </si>
  <si>
    <t>04 Sionkova 1507/2</t>
  </si>
  <si>
    <t>opravy bytu č.1</t>
  </si>
  <si>
    <t>{fece5c3a-8959-43e7-b3ad-a7785404f85a}</t>
  </si>
  <si>
    <t>05 Sionkova 1507/2</t>
  </si>
  <si>
    <t>opravy bytu č.2</t>
  </si>
  <si>
    <t>{9801b397-153c-4f64-9c0f-12f7d4ae860e}</t>
  </si>
  <si>
    <t>06 Sionkova 1507/2</t>
  </si>
  <si>
    <t>opravy bytu č.3</t>
  </si>
  <si>
    <t>{8c375154-0f6f-4205-b3cc-e538ca7c117d}</t>
  </si>
  <si>
    <t>07 Sionkova 1507/2</t>
  </si>
  <si>
    <t>opravy bytu č.4</t>
  </si>
  <si>
    <t>{2cd92e85-6426-4ed1-bc8a-61a4156b5370}</t>
  </si>
  <si>
    <t>10 Sionkova 1507/2</t>
  </si>
  <si>
    <t>ÚT byt č.1</t>
  </si>
  <si>
    <t>{c4c333cf-8251-4259-8972-b4af27381a8f}</t>
  </si>
  <si>
    <t>11 Sionkova 1507/2</t>
  </si>
  <si>
    <t>ÚT byt č.2</t>
  </si>
  <si>
    <t>{b1b6ec70-5608-458e-91f4-8f4e0530a4c6}</t>
  </si>
  <si>
    <t>12 Sionkova 1507/2</t>
  </si>
  <si>
    <t>ÚT byt č.3</t>
  </si>
  <si>
    <t>{60d9cbe1-d601-4ccd-bae6-603dda2691fb}</t>
  </si>
  <si>
    <t>13 Sionkova 1507/2</t>
  </si>
  <si>
    <t>ÚT byt č.4</t>
  </si>
  <si>
    <t>{dc170ba9-e570-4486-bcc2-d178f0a989a5}</t>
  </si>
  <si>
    <t>15 Sionkova 1507/2</t>
  </si>
  <si>
    <t>Vedlejší náklady</t>
  </si>
  <si>
    <t>{3ff4df01-0246-4b8c-8d6e-39fe12365509}</t>
  </si>
  <si>
    <t>14 Sionkova 1507/2</t>
  </si>
  <si>
    <t>Elektrotechnika</t>
  </si>
  <si>
    <t>{7713351f-f098-416c-8a94-2a3720b17df1}</t>
  </si>
  <si>
    <t>KRYCÍ LIST SOUPISU PRACÍ</t>
  </si>
  <si>
    <t>Objekt:</t>
  </si>
  <si>
    <t>01 Sionkova 1507/2 - zateplení obálky budovy</t>
  </si>
  <si>
    <t>ulice Sionkova a ulice 8. března</t>
  </si>
  <si>
    <t xml:space="preserve">06923321 </t>
  </si>
  <si>
    <t xml:space="preserve">CZ06923321 </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</si>
  <si>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</si>
  <si>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</si>
  <si>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</si>
  <si>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</si>
  <si>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</si>
  <si>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</si>
  <si>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</si>
  <si>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</si>
  <si>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</si>
  <si>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</si>
  <si>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</si>
  <si>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</si>
  <si>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</si>
  <si>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</si>
  <si>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</si>
  <si>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</si>
  <si>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</si>
  <si>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</si>
  <si>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</si>
  <si>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</si>
  <si>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</si>
  <si>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</si>
  <si>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</si>
  <si>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</si>
  <si>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</si>
  <si>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</si>
  <si>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</si>
  <si>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</si>
  <si>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</si>
  <si>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</si>
  <si>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</si>
  <si>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</si>
  <si>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</si>
  <si>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</si>
  <si>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</si>
  <si>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</si>
  <si>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</si>
  <si>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</si>
  <si>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</si>
  <si>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</si>
  <si>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</si>
  <si>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</si>
  <si>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</si>
  <si>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</si>
  <si>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</si>
  <si>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omítka ostění nebo nadpraží hladká</t>
  </si>
  <si>
    <t>m2</t>
  </si>
  <si>
    <t>CS ÚRS 2020 02</t>
  </si>
  <si>
    <t>4</t>
  </si>
  <si>
    <t>2</t>
  </si>
  <si>
    <t>-1113366098</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</si>
  <si>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</si>
  <si>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</si>
  <si>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</si>
  <si>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</si>
  <si>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</si>
  <si>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</si>
  <si>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</si>
  <si>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omítka ostění nebo nadpraží štuková</t>
  </si>
  <si>
    <t>-1292842699</t>
  </si>
  <si>
    <t>dveře vstup</t>
  </si>
  <si>
    <t>(2+0,9+2)*0,4</t>
  </si>
  <si>
    <t>621131121</t>
  </si>
  <si>
    <t>Podkladní a spojovací vrstva vnějších omítaných ploch penetrace akrylát-silikonová nanášená ručně podhledů</t>
  </si>
  <si>
    <t>-234843895</t>
  </si>
  <si>
    <t>římsa pod okapem</t>
  </si>
  <si>
    <t>49,25*0,3</t>
  </si>
  <si>
    <t>stříška vstup</t>
  </si>
  <si>
    <t>3,7*1,25</t>
  </si>
  <si>
    <t>podhled balkon</t>
  </si>
  <si>
    <t>4,9*1,3</t>
  </si>
  <si>
    <t>Součet</t>
  </si>
  <si>
    <t>621142001</t>
  </si>
  <si>
    <t>Potažení vnějších ploch pletivem v ploše nebo pruzích, na plném podkladu sklovláknitým vtlačením do tmelu podhledů</t>
  </si>
  <si>
    <t>1504616953</t>
  </si>
  <si>
    <t xml:space="preserve">Poznámka k souboru cen:_x000d_
1. V cenách -2001 jsou započteny i náklady na tmel._x000d_
</t>
  </si>
  <si>
    <t>3</t>
  </si>
  <si>
    <t>621221011</t>
  </si>
  <si>
    <t>Montáž kontaktního zateplení lepením a mechanickým kotvením z desek z minerální vlny s podélnou orientací vláken na vnější podhledy, tloušťky desek přes 40 do 80 mm</t>
  </si>
  <si>
    <t>-498376683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</si>
  <si>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</si>
  <si>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</si>
  <si>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</si>
  <si>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</si>
  <si>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</si>
  <si>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</si>
  <si>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</si>
  <si>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</si>
  <si>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</si>
  <si>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Omítka tenkovrstvá silikonová vnějších ploch probarvená, včetně penetrace podkladu hydrofilní, s regulací vlhkosti na povrchu a se zvýšenou ochranou proti mikroorganismům zrnitá, tloušťky 2,0 mm podhledů</t>
  </si>
  <si>
    <t>-946203130</t>
  </si>
  <si>
    <t>622131121</t>
  </si>
  <si>
    <t>Podkladní a spojovací vrstva vnějších omítaných ploch penetrace akrylát-silikonová nanášená ručně stěn</t>
  </si>
  <si>
    <t>374924948</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</si>
  <si>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</si>
  <si>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</si>
  <si>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</si>
  <si>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</si>
  <si>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</si>
  <si>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</si>
  <si>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</si>
  <si>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</si>
  <si>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</si>
  <si>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</si>
  <si>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</si>
  <si>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</si>
  <si>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</si>
  <si>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</si>
  <si>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</si>
  <si>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</si>
  <si>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</si>
  <si>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</si>
  <si>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</si>
  <si>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</si>
  <si>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</si>
  <si>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</si>
  <si>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</si>
  <si>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</si>
  <si>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</si>
  <si>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</si>
  <si>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</si>
  <si>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</si>
  <si>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</si>
  <si>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</si>
  <si>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</si>
  <si>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</si>
  <si>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</si>
  <si>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</si>
  <si>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</si>
  <si>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</si>
  <si>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</si>
  <si>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</si>
  <si>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nerovností podkladu vnějších omítaných ploch tmelem, tloušťky do 2 mm stěn</t>
  </si>
  <si>
    <t>-1277323719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</si>
  <si>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</si>
  <si>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</si>
  <si>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</si>
  <si>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1807815453</t>
  </si>
  <si>
    <t>385,638*2 'Přepočtené koeficientem množství</t>
  </si>
  <si>
    <t>9</t>
  </si>
  <si>
    <t>622142001</t>
  </si>
  <si>
    <t>Potažení vnějších ploch pletivem v ploše nebo pruzích, na plném podkladu sklovláknitým vtlačením do tmelu stěn</t>
  </si>
  <si>
    <t>1758716273</t>
  </si>
  <si>
    <t>zídka mezi balkony</t>
  </si>
  <si>
    <t>1,1*1*2</t>
  </si>
  <si>
    <t>(1,1+1)*0,15</t>
  </si>
  <si>
    <t>10</t>
  </si>
  <si>
    <t>622143004</t>
  </si>
  <si>
    <t>Montáž omítkových profilů plastových, pozinkovaných nebo dřevěných upevněných vtlačením do podkladní vrstvy nebo přibitím začišťovacích samolepících pro vytvoření dilatujícího spoje s okenním rámem</t>
  </si>
  <si>
    <t>m</t>
  </si>
  <si>
    <t>565522951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</si>
  <si>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</si>
  <si>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</si>
  <si>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</si>
  <si>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</si>
  <si>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</si>
  <si>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</si>
  <si>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</si>
  <si>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</si>
  <si>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</si>
  <si>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</si>
  <si>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</si>
  <si>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</si>
  <si>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</si>
  <si>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</si>
  <si>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</si>
  <si>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</si>
  <si>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</si>
  <si>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</si>
  <si>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</si>
  <si>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</si>
  <si>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</si>
  <si>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</si>
  <si>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</si>
  <si>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</si>
  <si>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</si>
  <si>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</si>
  <si>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</si>
  <si>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</si>
  <si>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</si>
  <si>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lepením a mechanickým kotvením z polystyrenových desek nebo z kombinovaných desek na vnější stěny, tloušťky desek přes 80 do 120 mm</t>
  </si>
  <si>
    <t>1435058414</t>
  </si>
  <si>
    <t>14</t>
  </si>
  <si>
    <t>28376443</t>
  </si>
  <si>
    <t>deska z polystyrénu XPS, hrana rovná a strukturovaný povrch 300kPa tl 100mm</t>
  </si>
  <si>
    <t>-1088962474</t>
  </si>
  <si>
    <t>49,8*1,02 'Přepočtené koeficientem množství</t>
  </si>
  <si>
    <t>622211031</t>
  </si>
  <si>
    <t>Montáž kontaktního zateplení lepením a mechanickým kotvením z polystyrenových desek nebo z kombinovaných desek na vnější stěny, tloušťky desek přes 120 do 160 mm</t>
  </si>
  <si>
    <t>1842734228</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</si>
  <si>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</si>
  <si>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</si>
  <si>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</si>
  <si>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</si>
  <si>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</si>
  <si>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</si>
  <si>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</si>
  <si>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</si>
  <si>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</si>
  <si>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</si>
  <si>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</si>
  <si>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</si>
  <si>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</si>
  <si>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</si>
  <si>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lepením z polystyrenových desek nebo z kombinovaných desek hloubky špalet přes 200 do 400 mm, tloušťky desek do 40 mm</t>
  </si>
  <si>
    <t>722630749</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</si>
  <si>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</si>
  <si>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</si>
  <si>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</si>
  <si>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</si>
  <si>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</si>
  <si>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</si>
  <si>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</si>
  <si>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</si>
  <si>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</si>
  <si>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</si>
  <si>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</si>
  <si>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</si>
  <si>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</si>
  <si>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</si>
  <si>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</si>
  <si>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</si>
  <si>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</si>
  <si>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</si>
  <si>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</si>
  <si>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lepením a mechanickým kotvením z desek z minerální vlny s podélnou orientací vláken na vnější stěny, tloušťky desek přes 120 do 160 mm</t>
  </si>
  <si>
    <t>-1238922019</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</si>
  <si>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</si>
  <si>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</si>
  <si>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</si>
  <si>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</si>
  <si>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</si>
  <si>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</si>
  <si>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</si>
  <si>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lepením z desek z minerální vlny s podélnou nebo kolmou orientací vláken hloubky špalet přes 200 do 400 mm, tloušťky desek do 40 mm</t>
  </si>
  <si>
    <t>1599588513</t>
  </si>
  <si>
    <t>26</t>
  </si>
  <si>
    <t>63151518</t>
  </si>
  <si>
    <t>deska tepelně izolační minerální kontaktních fasád podélné vlákno λ=0,036 tl 40mm</t>
  </si>
  <si>
    <t>-25899519</t>
  </si>
  <si>
    <t>1,617*1,1 'Přepočtené koeficientem množství</t>
  </si>
  <si>
    <t>27</t>
  </si>
  <si>
    <t>622251001</t>
  </si>
  <si>
    <t>Montáž kontaktního zateplení lepením a mechanickým kotvením Příplatek k cenám za montáž pod keramický obklad na vnější stěny</t>
  </si>
  <si>
    <t>-173225152</t>
  </si>
  <si>
    <t>cihelný obklad u vstupu</t>
  </si>
  <si>
    <t>4*2,4-0,9*2</t>
  </si>
  <si>
    <t>28</t>
  </si>
  <si>
    <t>622251101</t>
  </si>
  <si>
    <t>Montáž kontaktního zateplení lepením a mechanickým kotvením Příplatek k cenám za zápustnou montáž kotev s použitím tepelněizolačních zátek na vnější stěny z polystyrenu</t>
  </si>
  <si>
    <t>-319643846</t>
  </si>
  <si>
    <t>29</t>
  </si>
  <si>
    <t>622251105</t>
  </si>
  <si>
    <t>Montáž kontaktního zateplení lepením a mechanickým kotvením Příplatek k cenám za zápustnou montáž kotev s použitím tepelněizolačních zátek na vnější stěny z minerální vlny</t>
  </si>
  <si>
    <t>1445356283</t>
  </si>
  <si>
    <t>30</t>
  </si>
  <si>
    <t>622252001</t>
  </si>
  <si>
    <t>Montáž profilů kontaktního zateplení zakládacích soklových připevněných hmoždinkami</t>
  </si>
  <si>
    <t>-691547073</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</si>
  <si>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</si>
  <si>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</si>
  <si>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</si>
  <si>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</si>
  <si>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</si>
  <si>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</si>
  <si>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</si>
  <si>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</si>
  <si>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</si>
  <si>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ostatních stěnových, dilatačních apod. lepených do tmelu</t>
  </si>
  <si>
    <t>-328956820</t>
  </si>
  <si>
    <t>rohy</t>
  </si>
  <si>
    <t>6,5*4</t>
  </si>
  <si>
    <t>římsa</t>
  </si>
  <si>
    <t>49,25</t>
  </si>
  <si>
    <t>33</t>
  </si>
  <si>
    <t>63127416</t>
  </si>
  <si>
    <t>profil rohový PVC 23x23mm s výztužnou tkaninou š 100mm pro ETICS</t>
  </si>
  <si>
    <t>-600077295</t>
  </si>
  <si>
    <t>75,25*1,05 'Přepočtené koeficientem množství</t>
  </si>
  <si>
    <t>34</t>
  </si>
  <si>
    <t>622325111</t>
  </si>
  <si>
    <t>Oprava vápenné omítky vnějších ploch stupně členitosti 1 hladké stěn, v rozsahu opravované plochy do 10%</t>
  </si>
  <si>
    <t>381154260</t>
  </si>
  <si>
    <t>35</t>
  </si>
  <si>
    <t>622511111</t>
  </si>
  <si>
    <t>Omítka tenkovrstvá akrylátová vnějších ploch probarvená, včetně penetrace podkladu mozaiková střednězrnná stěn</t>
  </si>
  <si>
    <t>965629875</t>
  </si>
  <si>
    <t>36</t>
  </si>
  <si>
    <t>622532021</t>
  </si>
  <si>
    <t>Omítka tenkovrstvá silikonová vnějších ploch probarvená, včetně penetrace podkladu hydrofilní, s regulací vlhkosti na povrchu a se zvýšenou ochranou proti mikroorganismům zrnitá, tloušťky 2,0 mm stěn</t>
  </si>
  <si>
    <t>914027203</t>
  </si>
  <si>
    <t>37</t>
  </si>
  <si>
    <t>629135102</t>
  </si>
  <si>
    <t>Vyrovnávací vrstva z cementové malty pod klempířskými prvky šířky přes 150 do 300 mm</t>
  </si>
  <si>
    <t>-1248613181</t>
  </si>
  <si>
    <t>38</t>
  </si>
  <si>
    <t>629991011</t>
  </si>
  <si>
    <t>Zakrytí vnějších ploch před znečištěním včetně pozdějšího odkrytí výplní otvorů a svislých ploch fólií přilepenou lepící páskou</t>
  </si>
  <si>
    <t>-12016696</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</si>
  <si>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</si>
  <si>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</si>
  <si>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</si>
  <si>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</si>
  <si>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</si>
  <si>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</si>
  <si>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</si>
  <si>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</si>
  <si>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</si>
  <si>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</si>
  <si>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</si>
  <si>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 omytím</t>
  </si>
  <si>
    <t>1968495280</t>
  </si>
  <si>
    <t>138</t>
  </si>
  <si>
    <t>629999011</t>
  </si>
  <si>
    <t>Příplatky k cenám úprav vnějších povrchů za zvýšenou pracnost při provádění styku dvou struktur na fasádě</t>
  </si>
  <si>
    <t>-1428752910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</si>
  <si>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</si>
  <si>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</si>
  <si>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</si>
  <si>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</si>
  <si>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</si>
  <si>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</si>
  <si>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</si>
  <si>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</si>
  <si>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</si>
  <si>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</si>
  <si>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</si>
  <si>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</si>
  <si>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</si>
  <si>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</si>
  <si>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</si>
  <si>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lepením a mechanickým kotvením z desek z minerální vlny s podélnou orientací vláken na vnější podhledy, tloušťky desek přes 80 do 120 mm</t>
  </si>
  <si>
    <t>-1745543495</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</si>
  <si>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</si>
  <si>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</si>
  <si>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</si>
  <si>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</si>
  <si>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</si>
  <si>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</si>
  <si>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</si>
  <si>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</si>
  <si>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</si>
  <si>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Bednění v podlahách rýh a hran zřízení</t>
  </si>
  <si>
    <t>1581494038</t>
  </si>
  <si>
    <t>4,6*1,1</t>
  </si>
  <si>
    <t>44</t>
  </si>
  <si>
    <t>631351102</t>
  </si>
  <si>
    <t>Bednění v podlahách rýh a hran odstranění</t>
  </si>
  <si>
    <t>656402424</t>
  </si>
  <si>
    <t>45</t>
  </si>
  <si>
    <t>632450134</t>
  </si>
  <si>
    <t>Potěr cementový vyrovnávací ze suchých směsí v ploše o průměrné (střední) tl. přes 40 do 50 mm</t>
  </si>
  <si>
    <t>-1149126432</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</si>
  <si>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</si>
  <si>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</si>
  <si>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</si>
  <si>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tř. C 25, tl. přes 35 do 40 mm</t>
  </si>
  <si>
    <t>1229176729</t>
  </si>
  <si>
    <t>47</t>
  </si>
  <si>
    <t>632459124</t>
  </si>
  <si>
    <t>Příplatky k cenám potěrů za sklon od vodorovné roviny přes 15 do 30°, tl. potěru přes 30 do 40 mm</t>
  </si>
  <si>
    <t>-10758796</t>
  </si>
  <si>
    <t>48</t>
  </si>
  <si>
    <t>632459175</t>
  </si>
  <si>
    <t>Příplatky k cenám potěrů za malou plochu do 5 m2 jednotlivě, tl. potěru přes 40 do 50 mm</t>
  </si>
  <si>
    <t>-1035944641</t>
  </si>
  <si>
    <t>Ostatní konstrukce a práce, bourání</t>
  </si>
  <si>
    <t>50</t>
  </si>
  <si>
    <t>952901111</t>
  </si>
  <si>
    <t>Vyčištění budov nebo objektů před předáním do užívání budov bytové nebo občanské výstavby, světlé výšky podlaží do 4 m</t>
  </si>
  <si>
    <t>-823816409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</si>
  <si>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</si>
  <si>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</si>
  <si>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</si>
  <si>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</si>
  <si>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</si>
  <si>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</si>
  <si>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vápenných nebo vápenocementových omítek vnějších ploch s vyškrabáním spar a s očištěním zdiva stupně členitosti 1 a 2, v rozsahu do 10 %</t>
  </si>
  <si>
    <t>1492713297</t>
  </si>
  <si>
    <t>94</t>
  </si>
  <si>
    <t>Lešení a stavební výtahy</t>
  </si>
  <si>
    <t>52</t>
  </si>
  <si>
    <t>941111121</t>
  </si>
  <si>
    <t>Montáž lešení řadového trubkového lehkého pracovního s podlahami s provozním zatížením tř. 3 do 200 kg/m2 šířky tř. W09 přes 0,9 do 1,2 m, výšky do 10 m</t>
  </si>
  <si>
    <t>-434534295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</si>
  <si>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</si>
  <si>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</si>
  <si>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</si>
  <si>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</si>
  <si>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Montáž lešení řadového trubkového lehkého pracovního s podlahami s provozním zatížením tř. 3 do 200 kg/m2 Příplatek za první a každý další den použití lešení k ceně -1121</t>
  </si>
  <si>
    <t>-1480852630</t>
  </si>
  <si>
    <t>414*60 'Přepočtené koeficientem množství</t>
  </si>
  <si>
    <t>54</t>
  </si>
  <si>
    <t>941111821</t>
  </si>
  <si>
    <t>Demontáž lešení řadového trubkového lehkého pracovního s podlahami s provozním zatížením tř. 3 do 200 kg/m2 šířky tř. W09 přes 0,9 do 1,2 m, výšky do 10 m</t>
  </si>
  <si>
    <t>204904522</t>
  </si>
  <si>
    <t xml:space="preserve">Poznámka k souboru cen:_x000d_
1. Demontáž lešení řadového trubkového lehkého výšky přes 25 m se oceňuje individuálně._x000d_
</t>
  </si>
  <si>
    <t>55</t>
  </si>
  <si>
    <t>944511111</t>
  </si>
  <si>
    <t>Montáž ochranné sítě zavěšené na konstrukci lešení z textilie z umělých vláken</t>
  </si>
  <si>
    <t>-2113877779</t>
  </si>
  <si>
    <t xml:space="preserve">Poznámka k souboru cen:_x000d_
1. V cenách nejsou započteny náklady na lešení potřebné pro zavěšení sítí; toto lešení se oceňuje příslušnými cenami lešení._x000d_
</t>
  </si>
  <si>
    <t>56</t>
  </si>
  <si>
    <t>944511211</t>
  </si>
  <si>
    <t>Montáž ochranné sítě Příplatek za první a každý další den použití sítě k ceně -1111</t>
  </si>
  <si>
    <t>-450662222</t>
  </si>
  <si>
    <t>57</t>
  </si>
  <si>
    <t>944511811</t>
  </si>
  <si>
    <t>Demontáž ochranné sítě zavěšené na konstrukci lešení z textilie z umělých vláken</t>
  </si>
  <si>
    <t>-1936336042</t>
  </si>
  <si>
    <t>58</t>
  </si>
  <si>
    <t>944711113</t>
  </si>
  <si>
    <t>Montáž záchytné stříšky zřizované současně s lehkým nebo těžkým lešením, šířky přes 2,0 do 2,5 m</t>
  </si>
  <si>
    <t>1755692414</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</si>
  <si>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</si>
  <si>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</si>
  <si>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</si>
  <si>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Montáž záchytné stříšky Příplatek za první a každý další den použití záchytné stříšky k ceně -1113</t>
  </si>
  <si>
    <t>366398206</t>
  </si>
  <si>
    <t>2,5*60 'Přepočtené koeficientem množství</t>
  </si>
  <si>
    <t>60</t>
  </si>
  <si>
    <t>944711813</t>
  </si>
  <si>
    <t>Demontáž záchytné stříšky zřizované současně s lehkým nebo těžkým lešením, šířky přes 2,0 do 2,5 m</t>
  </si>
  <si>
    <t>-1097609835</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</si>
  <si>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</si>
  <si>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</si>
  <si>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</si>
  <si>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</si>
  <si>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vodorovně do 50 m svisle ručně pro budovy a haly výšky přes 9 do 12 m</t>
  </si>
  <si>
    <t>t</t>
  </si>
  <si>
    <t>939562259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</si>
  <si>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</si>
  <si>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</si>
  <si>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</si>
  <si>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se složením, na vzdálenost do 1 km</t>
  </si>
  <si>
    <t>1964306699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</si>
  <si>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</si>
  <si>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</si>
  <si>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</si>
  <si>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-878222516</t>
  </si>
  <si>
    <t>2,977*14 'Přepočtené koeficientem množství</t>
  </si>
  <si>
    <t>64</t>
  </si>
  <si>
    <t>997013631</t>
  </si>
  <si>
    <t>Poplatek za uložení stavebního odpadu na skládce (skládkovné) směsného stavebního a demoličního zatříděného do Katalogu odpadů pod kódem 17 09 04</t>
  </si>
  <si>
    <t>750185295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</si>
  <si>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</si>
  <si>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</si>
  <si>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</si>
  <si>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</si>
  <si>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</si>
  <si>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pro budovy občanské výstavby, bydlení, výrobu a služby ruční - bez užití mechanizace vodorovná dopravní vzdálenost do 100 m pro budovy s jakoukoliv nosnou konstrukcí výšky přes 6 do 12 m</t>
  </si>
  <si>
    <t>1627182738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</si>
  <si>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</si>
  <si>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</si>
  <si>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</si>
  <si>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</si>
  <si>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</si>
  <si>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</si>
  <si>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</si>
  <si>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povrchové a podpovrchové vodě natěradly a tmely za studena na ploše vodorovné V těsnicí hmotou dvousložkovou bitumenovou</t>
  </si>
  <si>
    <t>-1990767011</t>
  </si>
  <si>
    <t>67</t>
  </si>
  <si>
    <t>711413121</t>
  </si>
  <si>
    <t>Izolace proti povrchové a podpovrchové vodě natěradly a tmely za studena na ploše svislé S těsnicí hmotou dvousložkovou bitumenovou</t>
  </si>
  <si>
    <t>-1372482953</t>
  </si>
  <si>
    <t>sokl balkon</t>
  </si>
  <si>
    <t>(3,1+3,1)*0,15</t>
  </si>
  <si>
    <t>68</t>
  </si>
  <si>
    <t>998711202</t>
  </si>
  <si>
    <t>Přesun hmot pro izolace proti vodě, vlhkosti a plynům stanovený procentní sazbou (%) z ceny vodorovná dopravní vzdálenost do 50 m v objektech výšky přes 6 do 12 m</t>
  </si>
  <si>
    <t>%</t>
  </si>
  <si>
    <t>-1720469657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</si>
  <si>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</si>
  <si>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</si>
  <si>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</si>
  <si>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</si>
  <si>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</si>
  <si>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Povlakové krytiny střech plochých na sucho nopová fólie vrstva ochranná, drenážní s nakašírovanou filtrační textilií výška nopku 8 mm, tl. fólie do 0,6 mm</t>
  </si>
  <si>
    <t>1625367631</t>
  </si>
  <si>
    <t>70</t>
  </si>
  <si>
    <t>998712202</t>
  </si>
  <si>
    <t>Přesun hmot pro povlakové krytiny stanovený procentní sazbou (%) z ceny vodorovná dopravní vzdálenost do 50 m v objektech výšky přes 6 do 12 m</t>
  </si>
  <si>
    <t>72384419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</si>
  <si>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</si>
  <si>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</si>
  <si>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</si>
  <si>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</si>
  <si>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</si>
  <si>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tepelné izolace podlah rohožemi, pásy, deskami, dílci, bloky (izolační materiál ve specifikaci) kladenými volně dvouvrstvá</t>
  </si>
  <si>
    <t>-792396687</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</si>
  <si>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</si>
  <si>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</si>
  <si>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</si>
  <si>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</si>
  <si>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</si>
  <si>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</si>
  <si>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</si>
  <si>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</si>
  <si>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</si>
  <si>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</si>
  <si>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Izolace pro pochozí půdy parotěsná vrstva na ploše vodorovné V</t>
  </si>
  <si>
    <t>2000654688</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</si>
  <si>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</si>
  <si>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</si>
  <si>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</si>
  <si>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tepelné izolace střech šikmých rohožemi, pásy, deskami (izolační materiál ve specifikaci) kladenými volně mezi krokve</t>
  </si>
  <si>
    <t>808762294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</si>
  <si>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</si>
  <si>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</si>
  <si>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</si>
  <si>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</si>
  <si>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</si>
  <si>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</si>
  <si>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</si>
  <si>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</si>
  <si>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</si>
  <si>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</si>
  <si>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 izolace tepelné stanovený procentní sazbou (%) z ceny vodorovná dopravní vzdálenost do 50 m v objektech výšky přes 6 do 12 m</t>
  </si>
  <si>
    <t>776412522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</si>
  <si>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</si>
  <si>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</si>
  <si>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</si>
  <si>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</si>
  <si>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</si>
  <si>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a laťování bednění střech rovných sklonu do 60° s vyřezáním otvorů z dřevoštěpkových desek OSB šroubovaných na rošt na pero a drážku, tloušťky desky 22 mm</t>
  </si>
  <si>
    <t>-1917185530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</si>
  <si>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</si>
  <si>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</si>
  <si>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</si>
  <si>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konstrukce podkladové z dřevoštěpkových desek OSB jednovrstvých šroubovaných na sraz, tloušťky desky 25 mm</t>
  </si>
  <si>
    <t>-1517278483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</si>
  <si>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</si>
  <si>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</si>
  <si>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</si>
  <si>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</si>
  <si>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</si>
  <si>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</si>
  <si>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 konstrukce tesařské stanovený procentní sazbou (%) z ceny vodorovná dopravní vzdálenost do 50 m v objektech výšky přes 6 do 12 m</t>
  </si>
  <si>
    <t>415238154</t>
  </si>
  <si>
    <t>764</t>
  </si>
  <si>
    <t>Konstrukce klempířské</t>
  </si>
  <si>
    <t>80</t>
  </si>
  <si>
    <t>764001821</t>
  </si>
  <si>
    <t>Demontáž klempířských konstrukcí krytiny ze svitků nebo tabulí do suti</t>
  </si>
  <si>
    <t>1987077887</t>
  </si>
  <si>
    <t>KL15 stříška</t>
  </si>
  <si>
    <t>3,6*1,14</t>
  </si>
  <si>
    <t>81</t>
  </si>
  <si>
    <t>764002851</t>
  </si>
  <si>
    <t>Demontáž klempířských konstrukcí oplechování parapetů do suti</t>
  </si>
  <si>
    <t>-1553484993</t>
  </si>
  <si>
    <t>KL10-14</t>
  </si>
  <si>
    <t>10*1,5</t>
  </si>
  <si>
    <t>4*2,25</t>
  </si>
  <si>
    <t>10*0,75</t>
  </si>
  <si>
    <t>4*0,45</t>
  </si>
  <si>
    <t>2*0,5</t>
  </si>
  <si>
    <t>82</t>
  </si>
  <si>
    <t>764002861</t>
  </si>
  <si>
    <t>Demontáž klempířských konstrukcí oplechování říms do suti</t>
  </si>
  <si>
    <t>-490588163</t>
  </si>
  <si>
    <t>83</t>
  </si>
  <si>
    <t>764004801</t>
  </si>
  <si>
    <t>Demontáž klempířských konstrukcí žlabu podokapního do suti</t>
  </si>
  <si>
    <t>276054943</t>
  </si>
  <si>
    <t>KL05</t>
  </si>
  <si>
    <t>3,5</t>
  </si>
  <si>
    <t>KL01-03</t>
  </si>
  <si>
    <t>19,1+19,1+9,5</t>
  </si>
  <si>
    <t>84</t>
  </si>
  <si>
    <t>764004861</t>
  </si>
  <si>
    <t>Demontáž klempířských konstrukcí svodu do suti</t>
  </si>
  <si>
    <t>1063508778</t>
  </si>
  <si>
    <t>KL06-09</t>
  </si>
  <si>
    <t>2,6+7,3+7,4+6,8+6,8</t>
  </si>
  <si>
    <t>85</t>
  </si>
  <si>
    <t>764111641</t>
  </si>
  <si>
    <t>Krytina ze svitků nebo z taškových tabulí z pozinkovaného plechu s povrchovou úpravou s úpravou u okapů, prostupů a výčnělků střechy rovné drážkováním ze svitků do rš 670 mm, sklon střechy do 30°</t>
  </si>
  <si>
    <t>1659029515</t>
  </si>
  <si>
    <t>86</t>
  </si>
  <si>
    <t>764216605</t>
  </si>
  <si>
    <t>Oplechování parapetů z pozinkovaného plechu s povrchovou úpravou rovných mechanicky kotvené, bez rohů rš 400 mm</t>
  </si>
  <si>
    <t>2026269704</t>
  </si>
  <si>
    <t>87</t>
  </si>
  <si>
    <t>764216665</t>
  </si>
  <si>
    <t>Oplechování parapetů z pozinkovaného plechu s povrchovou úpravou rovných celoplošně lepené, bez rohů Příplatek k cenám za zvýšenou pracnost při provedení rohu nebo koutu do rš 400 mm</t>
  </si>
  <si>
    <t>kus</t>
  </si>
  <si>
    <t>-615821381</t>
  </si>
  <si>
    <t>10*2</t>
  </si>
  <si>
    <t>4*2</t>
  </si>
  <si>
    <t>2*2</t>
  </si>
  <si>
    <t>88</t>
  </si>
  <si>
    <t>764218605</t>
  </si>
  <si>
    <t>Oplechování říms a ozdobných prvků z pozinkovaného plechu s povrchovou úpravou rovných, bez rohů mechanicky kotvené rš 400 mm</t>
  </si>
  <si>
    <t>-1685736881</t>
  </si>
  <si>
    <t xml:space="preserve">Poznámka k souboru cen:_x000d_
1. Ceny lze použít pro ocenění oplechování římsy pod nadřímsovým žlabem._x000d_
</t>
  </si>
  <si>
    <t>KL16 římsa</t>
  </si>
  <si>
    <t>3,35</t>
  </si>
  <si>
    <t>89</t>
  </si>
  <si>
    <t>764511601</t>
  </si>
  <si>
    <t>Žlab podokapní z pozinkovaného plechu s povrchovou úpravou včetně háků a čel půlkruhový do rš 280 mm</t>
  </si>
  <si>
    <t>1620912539</t>
  </si>
  <si>
    <t>90</t>
  </si>
  <si>
    <t>764511602</t>
  </si>
  <si>
    <t>Žlab podokapní z pozinkovaného plechu s povrchovou úpravou včetně háků a čel půlkruhový rš 330 mm</t>
  </si>
  <si>
    <t>-91569882</t>
  </si>
  <si>
    <t>91</t>
  </si>
  <si>
    <t>764511622</t>
  </si>
  <si>
    <t>Žlab podokapní z pozinkovaného plechu s povrchovou úpravou včetně háků a čel roh nebo kout, žlabu půlkruhového rš 330 mm</t>
  </si>
  <si>
    <t>-888046707</t>
  </si>
  <si>
    <t>KL04</t>
  </si>
  <si>
    <t>92</t>
  </si>
  <si>
    <t>764511643</t>
  </si>
  <si>
    <t>Žlab podokapní z pozinkovaného plechu s povrchovou úpravou včetně háků a čel kotlík oválný (trychtýřový), rš žlabu/průměr svodu 330/120 mm</t>
  </si>
  <si>
    <t>-552202053</t>
  </si>
  <si>
    <t>93</t>
  </si>
  <si>
    <t>764518621</t>
  </si>
  <si>
    <t>Svod z pozinkovaného plechu s upraveným povrchem včetně objímek, kolen a odskoků kruhový, průměru do 90 mm</t>
  </si>
  <si>
    <t>-620128630</t>
  </si>
  <si>
    <t>KL06</t>
  </si>
  <si>
    <t>2,6</t>
  </si>
  <si>
    <t>764518623</t>
  </si>
  <si>
    <t>Svod z pozinkovaného plechu s upraveným povrchem včetně objímek, kolen a odskoků kruhový, průměru 120 mm</t>
  </si>
  <si>
    <t>-1822794319</t>
  </si>
  <si>
    <t>KL07-09</t>
  </si>
  <si>
    <t>7,3+7,4+6,8+6,8</t>
  </si>
  <si>
    <t>95</t>
  </si>
  <si>
    <t>998764202</t>
  </si>
  <si>
    <t>Přesun hmot pro konstrukce klempířské stanovený procentní sazbou (%) z ceny vodorovná dopravní vzdálenost do 50 m v objektech výšky přes 6 do 12 m</t>
  </si>
  <si>
    <t>56655114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</si>
  <si>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</si>
  <si>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</si>
  <si>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</si>
  <si>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</si>
  <si>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</si>
  <si>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oken plastových plochy do 1 m2 včetně montáže rámu otevíravých do zdiva</t>
  </si>
  <si>
    <t>385254340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</si>
  <si>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</si>
  <si>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</si>
  <si>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</si>
  <si>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</si>
  <si>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</si>
  <si>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</si>
  <si>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</si>
  <si>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</si>
  <si>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</si>
  <si>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dveřních křídel dřevěných nebo plastových vchodových dveří včetně rámu do zdiva jednokřídlových bez nadsvětlíku</t>
  </si>
  <si>
    <t>1084770894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</si>
  <si>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</si>
  <si>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</si>
  <si>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</si>
  <si>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</si>
  <si>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</si>
  <si>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</si>
  <si>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</si>
  <si>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</si>
  <si>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</si>
  <si>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doplňků samozavírače na zárubeň ocelovou</t>
  </si>
  <si>
    <t>1895167671</t>
  </si>
  <si>
    <t>135</t>
  </si>
  <si>
    <t>54917250</t>
  </si>
  <si>
    <t>samozavírač dveří hydraulický K214 č.11 zlatá bronz</t>
  </si>
  <si>
    <t>-554769996</t>
  </si>
  <si>
    <t>136</t>
  </si>
  <si>
    <t>766660734</t>
  </si>
  <si>
    <t>Montáž dveřních doplňků dveřního kování bezpečnostního panikového kování</t>
  </si>
  <si>
    <t>-1827422423</t>
  </si>
  <si>
    <t>137</t>
  </si>
  <si>
    <t>766001</t>
  </si>
  <si>
    <t>Panikové kování -sada pro dveře se štítkem, klika/klika + zámek</t>
  </si>
  <si>
    <t>-1317556645</t>
  </si>
  <si>
    <t>100</t>
  </si>
  <si>
    <t>998766202</t>
  </si>
  <si>
    <t>Přesun hmot pro konstrukce truhlářské stanovený procentní sazbou (%) z ceny vodorovná dopravní vzdálenost do 50 m v objektech výšky přes 6 do 12 m</t>
  </si>
  <si>
    <t>1667786473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</si>
  <si>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</si>
  <si>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</si>
  <si>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</si>
  <si>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</si>
  <si>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</si>
  <si>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nebo tenkostěnných profilů do zdiva, hmotnosti 1 m zábradlí do 20 kg</t>
  </si>
  <si>
    <t>2135506825</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</si>
  <si>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</si>
  <si>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</si>
  <si>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</si>
  <si>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</si>
  <si>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</si>
  <si>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k dalšímu použití rovného nerozebíratelný spoj hmotnosti 1 m zábradlí do 20 kg</t>
  </si>
  <si>
    <t>2070823429</t>
  </si>
  <si>
    <t>103</t>
  </si>
  <si>
    <t>998767202</t>
  </si>
  <si>
    <t>Přesun hmot pro zámečnické konstrukce stanovený procentní sazbou (%) z ceny vodorovná dopravní vzdálenost do 50 m v objektech výšky přes 6 do 12 m</t>
  </si>
  <si>
    <t>-1970058435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</si>
  <si>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</si>
  <si>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</si>
  <si>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</si>
  <si>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</si>
  <si>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</si>
  <si>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 položení dlažby podlah nebo schodišť chemickými prostředky</t>
  </si>
  <si>
    <t>-1404937700</t>
  </si>
  <si>
    <t>105</t>
  </si>
  <si>
    <t>781161022</t>
  </si>
  <si>
    <t>Příprava podkladu před provedením obkladu montáž profilu ukončujícího profilu pro balkony a terasy</t>
  </si>
  <si>
    <t>1538504612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</si>
  <si>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</si>
  <si>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</si>
  <si>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</si>
  <si>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</si>
  <si>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</si>
  <si>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</si>
  <si>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</si>
  <si>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</si>
  <si>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</si>
  <si>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</si>
  <si>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</si>
  <si>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</si>
  <si>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</si>
  <si>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</si>
  <si>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Příprava podkladu před provedením dlažby nátěr penetrační na podlahu</t>
  </si>
  <si>
    <t>1012634769</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</si>
  <si>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</si>
  <si>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</si>
  <si>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</si>
  <si>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</si>
  <si>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</si>
  <si>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</si>
  <si>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</si>
  <si>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</si>
  <si>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lepených flexibilním lepidlem rovných, výšky přes 120 do 150 mm</t>
  </si>
  <si>
    <t>-704324670</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</si>
  <si>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</si>
  <si>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</si>
  <si>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</si>
  <si>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</si>
  <si>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</si>
  <si>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</si>
  <si>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</si>
  <si>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</si>
  <si>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</si>
  <si>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</si>
  <si>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</si>
  <si>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</si>
  <si>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z dlaždic keramických lepených flexibilním lepidlem maloformátových pro vysoké mechanické zatížení protiskluzných nebo reliéfních (bezbariérových) přes 9 do 12 ks/m2</t>
  </si>
  <si>
    <t>1594702925</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</si>
  <si>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</si>
  <si>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</si>
  <si>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</si>
  <si>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</si>
  <si>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</si>
  <si>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</si>
  <si>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</si>
  <si>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</si>
  <si>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podlahy pod dlažbu těsnícími izolačními pásy vnitřní kout</t>
  </si>
  <si>
    <t>1763373665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</si>
  <si>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</si>
  <si>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</si>
  <si>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</si>
  <si>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podlahy pod dlažbu těsnícími izolačními pásy mezi podlahou a stěnu</t>
  </si>
  <si>
    <t>-2108637685</t>
  </si>
  <si>
    <t>117</t>
  </si>
  <si>
    <t>771591266</t>
  </si>
  <si>
    <t>Izolace podlahy pod dlažbu těsnícími izolačními pásy s napojením na ukončující profil</t>
  </si>
  <si>
    <t>-2014777335</t>
  </si>
  <si>
    <t>118</t>
  </si>
  <si>
    <t>998771202</t>
  </si>
  <si>
    <t>Přesun hmot pro podlahy z dlaždic stanovený procentní sazbou (%) z ceny vodorovná dopravní vzdálenost do 50 m v objektech výšky přes 6 do 12 m</t>
  </si>
  <si>
    <t>-1544257008</t>
  </si>
  <si>
    <t>781</t>
  </si>
  <si>
    <t>Dokončovací práce - obklady</t>
  </si>
  <si>
    <t>119</t>
  </si>
  <si>
    <t>781121011</t>
  </si>
  <si>
    <t>Příprava podkladu před provedením obkladu nátěr penetrační na stěnu</t>
  </si>
  <si>
    <t>2089529933</t>
  </si>
  <si>
    <t>obklad vstupu</t>
  </si>
  <si>
    <t>4*2,4</t>
  </si>
  <si>
    <t>-0,9*2</t>
  </si>
  <si>
    <t>120</t>
  </si>
  <si>
    <t>781734112</t>
  </si>
  <si>
    <t>Montáž obkladů vnějších stěn z obkladaček cihelných lepených flexibilním lepidlem přes 50 do 85 ks/m2</t>
  </si>
  <si>
    <t>-350916239</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</si>
  <si>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</si>
  <si>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</si>
  <si>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</si>
  <si>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</si>
  <si>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</si>
  <si>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</si>
  <si>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</si>
  <si>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</si>
  <si>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Montáž obkladů vnějších stěn z obkladaček cihelných Příplatek k cenám za plochu do 10 m2 jednotlivě</t>
  </si>
  <si>
    <t>2128818004</t>
  </si>
  <si>
    <t>123</t>
  </si>
  <si>
    <t>781739195</t>
  </si>
  <si>
    <t>Montáž obkladů vnějších stěn z obkladaček cihelných Příplatek k cenám za spárování cement bílý</t>
  </si>
  <si>
    <t>-496967772</t>
  </si>
  <si>
    <t>124</t>
  </si>
  <si>
    <t>998781202</t>
  </si>
  <si>
    <t>Přesun hmot pro obklady keramické stanovený procentní sazbou (%) z ceny vodorovná dopravní vzdálenost do 50 m v objektech výšky přes 6 do 12 m</t>
  </si>
  <si>
    <t>-159609390</t>
  </si>
  <si>
    <t>783</t>
  </si>
  <si>
    <t>Dokončovací práce - nátěry</t>
  </si>
  <si>
    <t>125</t>
  </si>
  <si>
    <t>783301303</t>
  </si>
  <si>
    <t>Příprava podkladu zámečnických konstrukcí před provedením nátěru odrezivění odrezovačem bezoplachovým</t>
  </si>
  <si>
    <t>-1753216666</t>
  </si>
  <si>
    <t>zábradlí balkon</t>
  </si>
  <si>
    <t>6,8*1,1*2</t>
  </si>
  <si>
    <t>HUP</t>
  </si>
  <si>
    <t>0,5*0,5*2</t>
  </si>
  <si>
    <t>el rozv</t>
  </si>
  <si>
    <t>0,4*0,7*2</t>
  </si>
  <si>
    <t>126</t>
  </si>
  <si>
    <t>783301313</t>
  </si>
  <si>
    <t>Příprava podkladu zámečnických konstrukcí před provedením nátěru odmaštění odmašťovačem ředidlovým</t>
  </si>
  <si>
    <t>1656282008</t>
  </si>
  <si>
    <t>127</t>
  </si>
  <si>
    <t>783317101</t>
  </si>
  <si>
    <t>Krycí nátěr (email) zámečnických konstrukcí jednonásobný syntetický standardní</t>
  </si>
  <si>
    <t>-1798967083</t>
  </si>
  <si>
    <t>128</t>
  </si>
  <si>
    <t>783322101</t>
  </si>
  <si>
    <t>Tmelení zámečnických konstrukcí včetně přebroušení tmelených míst, tmelem disperzním akrylátovým nebo latexovým</t>
  </si>
  <si>
    <t>1096323987</t>
  </si>
  <si>
    <t>129</t>
  </si>
  <si>
    <t>783334201</t>
  </si>
  <si>
    <t>Základní antikorozní nátěr zámečnických konstrukcí jednonásobný epoxidový</t>
  </si>
  <si>
    <t>1063858339</t>
  </si>
  <si>
    <t>784</t>
  </si>
  <si>
    <t>Dokončovací práce - malby a tapety</t>
  </si>
  <si>
    <t>130</t>
  </si>
  <si>
    <t>784181101</t>
  </si>
  <si>
    <t>Penetrace podkladu jednonásobná základní akrylátová v místnostech výšky do 3,80 m</t>
  </si>
  <si>
    <t>802815098</t>
  </si>
  <si>
    <t>131</t>
  </si>
  <si>
    <t>784221111</t>
  </si>
  <si>
    <t>Malby z malířských směsí otěruvzdorných za sucha dvojnásobné, bílé za sucha otěruvzdorné středně v místnostech výšky do 3,80 m</t>
  </si>
  <si>
    <t>-1661258878</t>
  </si>
  <si>
    <t>02 Sionkova 1507/2 -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</si>
  <si>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</si>
  <si>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</si>
  <si>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</si>
  <si>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</si>
  <si>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</si>
  <si>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</si>
  <si>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šířky přes 800 do 2 000 mm strojně s urovnáním dna do předepsaného profilu a spádu v hornině třídy těžitelnosti I skupiny 1 a 2 přes 50 do 100 m3</t>
  </si>
  <si>
    <t>m3</t>
  </si>
  <si>
    <t>-332889460</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</si>
  <si>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</si>
  <si>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</si>
  <si>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</si>
  <si>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pažení a rozepření stěn rýh pro podzemní vedení příložné pro jakoukoliv mezerovitost, hloubky do 2 m</t>
  </si>
  <si>
    <t>198355776</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</si>
  <si>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</si>
  <si>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</si>
  <si>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</si>
  <si>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pažení a rozepření stěn rýh pro podzemní vedení s uložením materiálu na vzdálenost do 3 m od kraje výkopu příložné, hloubky do 2 m</t>
  </si>
  <si>
    <t>-988805013</t>
  </si>
  <si>
    <t>174151101</t>
  </si>
  <si>
    <t>Zásyp sypaninou z jakékoliv horniny strojně s uložením výkopku ve vrstvách se zhutněním jam, šachet, rýh nebo kolem objektů v těchto vykopávkách</t>
  </si>
  <si>
    <t>-761295158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</si>
  <si>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</si>
  <si>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</si>
  <si>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vyrovnáním výškových rozdílů ručně v hornině třídy těžitelnosti I skupiny 3 bez zhutnění</t>
  </si>
  <si>
    <t>-865731882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</si>
  <si>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</si>
  <si>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</si>
  <si>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</si>
  <si>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</si>
  <si>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trávníku na půdě předem připravené plochy do 1000 m2 výsevem včetně utažení parkového na svahu přes 1:5 do 1:2</t>
  </si>
  <si>
    <t>-997450230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</si>
  <si>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</si>
  <si>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</si>
  <si>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</si>
  <si>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</si>
  <si>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</si>
  <si>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</si>
  <si>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</si>
  <si>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</si>
  <si>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</si>
  <si>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646614600</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</si>
  <si>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</si>
  <si>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</si>
  <si>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</si>
  <si>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</si>
  <si>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injektáží beztlakovou infuzí silikonovou mikroemulzí, tloušťka zdiva přes 300 do 450 mm</t>
  </si>
  <si>
    <t>-660702832</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</si>
  <si>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</si>
  <si>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</si>
  <si>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</si>
  <si>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</si>
  <si>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dlaždic betonových se zalitím spár cementovou maltou do písku, tl. dlaždic 40 mm</t>
  </si>
  <si>
    <t>439970213</t>
  </si>
  <si>
    <t>9,8+5,4+4,8+4,6</t>
  </si>
  <si>
    <t>451577877</t>
  </si>
  <si>
    <t>Podklad nebo lože pod dlažbu (přídlažbu) v ploše vodorovné nebo ve sklonu do 1:5, tloušťky od 30 do 100 mm ze štěrkopísku</t>
  </si>
  <si>
    <t>1469828685</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</si>
  <si>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</si>
  <si>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</si>
  <si>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vápenocementové omítky vnitřních ploch štukové dvouvrstvé, tloušťky do 20 mm a tloušťky štuku do 3 mm stěn, v rozsahu opravované plochy přes 30 do 50%</t>
  </si>
  <si>
    <t>1102862933</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</si>
  <si>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</si>
  <si>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</si>
  <si>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</si>
  <si>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</si>
  <si>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Sanační omítka vnitřních ploch stěn pro vlhké zdivo, prováděná ručně štuková</t>
  </si>
  <si>
    <t>870852748</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</si>
  <si>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</si>
  <si>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</si>
  <si>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</si>
  <si>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</si>
  <si>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</si>
  <si>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Cementová těsnící stěrka (spotřeba 18kg/m2/1cm, hustota 1,85kg/dm3, pevnost v tlaku více než 25N/mm2, odolná vůči negativnímu tlaku vody, rychle vytvrzující, síranovzdorná, nepropustná pro vodu).</t>
  </si>
  <si>
    <t>2062640031</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</si>
  <si>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</si>
  <si>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</si>
  <si>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</si>
  <si>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Očištění vnějších ploch tryskáním Příplatek k cenám za zvýšenou pracnost ve stísněném nebo uzavřeném prostoru</t>
  </si>
  <si>
    <t>-1641975110</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</si>
  <si>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</si>
  <si>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</si>
  <si>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</si>
  <si>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1348660189</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</si>
  <si>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</si>
  <si>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</si>
  <si>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</si>
  <si>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</si>
  <si>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</si>
  <si>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</si>
  <si>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vápenných nebo vápenocementových omítek vnitřních ploch stěn s vyškrabáním spar, s očištěním zdiva, v rozsahu přes 50 do 100 %</t>
  </si>
  <si>
    <t>1775144428</t>
  </si>
  <si>
    <t xml:space="preserve">Poznámka k souboru cen:_x000d_
1. Položky lze použít i pro ocenění otlučení sádrových, hliněných apod. vnitřních omítek._x000d_
</t>
  </si>
  <si>
    <t>stěny v suterénu v rozsahu dle PD</t>
  </si>
  <si>
    <t>985131311</t>
  </si>
  <si>
    <t>Očištění ploch stěn, rubu kleneb a podlah ruční dočištění ocelovými kartáči</t>
  </si>
  <si>
    <t>-1281973655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</si>
  <si>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</si>
  <si>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</si>
  <si>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vodorovně do 50 m svisle ručně pro budovy a haly výšky do 6 m</t>
  </si>
  <si>
    <t>-807938090</t>
  </si>
  <si>
    <t>689561150</t>
  </si>
  <si>
    <t>1565959291</t>
  </si>
  <si>
    <t>14,226*14 'Přepočtené koeficientem množství</t>
  </si>
  <si>
    <t>1721431134</t>
  </si>
  <si>
    <t>-1694170667</t>
  </si>
  <si>
    <t>711161212</t>
  </si>
  <si>
    <t>Izolace proti zemní vlhkosti a beztlakové vodě nopovými fóliemi na ploše svislé S vrstva ochranná, odvětrávací a drenážní výška nopku 8,0 mm, tl. fólie do 0,6 mm</t>
  </si>
  <si>
    <t>460926799</t>
  </si>
  <si>
    <t>49,4*1,7</t>
  </si>
  <si>
    <t>711161383</t>
  </si>
  <si>
    <t>Izolace proti zemní vlhkosti a beztlakové vodě nopovými fóliemi ostatní ukončení izolace lištou</t>
  </si>
  <si>
    <t>751197867</t>
  </si>
  <si>
    <t>49,4</t>
  </si>
  <si>
    <t>-168863297</t>
  </si>
  <si>
    <t>-1777084315</t>
  </si>
  <si>
    <t>211124329</t>
  </si>
  <si>
    <t>784321001</t>
  </si>
  <si>
    <t>Malby minerální jednonásobné, bílé v místnostech výšky do 3,80 m</t>
  </si>
  <si>
    <t>-446953837</t>
  </si>
  <si>
    <t>WBR.MI100A25</t>
  </si>
  <si>
    <t>vnitřní minerální nátěr - 25 kg bílý</t>
  </si>
  <si>
    <t>641072785</t>
  </si>
  <si>
    <t>((9,3+4,5+5,8+5+4,5+8,6+8,5+4,5+4,5+5+5+11,1)*2,2)/2,5</t>
  </si>
  <si>
    <t>784191007</t>
  </si>
  <si>
    <t>Čištění vnitřních ploch hrubý úklid po provedení malířských prací omytím podlah</t>
  </si>
  <si>
    <t>191799607</t>
  </si>
  <si>
    <t>03 Sionkova 1507/2 - výměna střešní krytiny</t>
  </si>
  <si>
    <t xml:space="preserve">    765 - Krytina skládaná</t>
  </si>
  <si>
    <t>1350198725</t>
  </si>
  <si>
    <t>997013219</t>
  </si>
  <si>
    <t>Vnitrostaveništní doprava suti a vybouraných hmot vodorovně do 50 m Příplatek k cenám -3111 až -3217 za zvětšenou vodorovnou dopravu přes vymezenou dopravní vzdálenost za každých dalších i započatých 10 m</t>
  </si>
  <si>
    <t>2066447900</t>
  </si>
  <si>
    <t>-828827938</t>
  </si>
  <si>
    <t>-579929238</t>
  </si>
  <si>
    <t>6,283*14 'Přepočtené koeficientem množství</t>
  </si>
  <si>
    <t>-1342529228</t>
  </si>
  <si>
    <t>6,283</t>
  </si>
  <si>
    <t>712600831</t>
  </si>
  <si>
    <t>Odstranění ze střech šikmých přes 30° do 45° krytiny povlakové jednovrstvé</t>
  </si>
  <si>
    <t>1363241484</t>
  </si>
  <si>
    <t>712600845</t>
  </si>
  <si>
    <t>Odstranění ze střech šikmých přes 30° do 45° doplňků ventilační hlavice</t>
  </si>
  <si>
    <t>1005271131</t>
  </si>
  <si>
    <t>762083111</t>
  </si>
  <si>
    <t>Práce společné pro tesařské konstrukce impregnace řeziva máčením proti dřevokaznému hmyzu a houbám, třída ohrožení 1 a 2 (dřevo v interiéru)</t>
  </si>
  <si>
    <t>-1191870650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</si>
  <si>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</si>
  <si>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</si>
  <si>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vázané konstrukce krovů průřezové plochy řeziva přes 224 do 288 cm2, délky vyřezané části krovového prvku přes 3 do 5 m</t>
  </si>
  <si>
    <t>113474302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</si>
  <si>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</si>
  <si>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</si>
  <si>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</si>
  <si>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1000132303</t>
  </si>
  <si>
    <t xml:space="preserve">Poznámka k souboru cen:_x000d_
1. Množství měrných jednotek určuje v m součtem délek jednotlivých prvků._x000d_
2. Ceny lze použít i pro ocenění oprav prostorových vázáných konstrukcí._x000d_
</t>
  </si>
  <si>
    <t>762342314</t>
  </si>
  <si>
    <t>Bednění a laťování montáž laťování střech složitých sklonu do 60° při osové vzdálenosti latí přes 150 do 360 mm</t>
  </si>
  <si>
    <t>1827714850</t>
  </si>
  <si>
    <t>60514105</t>
  </si>
  <si>
    <t>řezivo jehličnaté lať pevnostní třída S10-13 průřez 30x50mm</t>
  </si>
  <si>
    <t>1743826471</t>
  </si>
  <si>
    <t>0,03*0,05*1*3,5*258,6*1,2</t>
  </si>
  <si>
    <t>762342441</t>
  </si>
  <si>
    <t>Bednění a laťování montáž lišt trojúhelníkových nebo kontralatí</t>
  </si>
  <si>
    <t>-1357256296</t>
  </si>
  <si>
    <t>258,6*2,5</t>
  </si>
  <si>
    <t>60514106</t>
  </si>
  <si>
    <t>řezivo jehličnaté lať pevnostní třída S10-13 průřez 40x60mm</t>
  </si>
  <si>
    <t>-1547024877</t>
  </si>
  <si>
    <t>0,04*0,06*646,5*1,2</t>
  </si>
  <si>
    <t>762342811</t>
  </si>
  <si>
    <t>Demontáž bednění a laťování laťování střech sklonu do 60° se všemi nadstřešními konstrukcemi, z latí průřezové plochy do 25 cm2 při osové vzdálenosti do 0,22 m</t>
  </si>
  <si>
    <t>172437621</t>
  </si>
  <si>
    <t>762395000</t>
  </si>
  <si>
    <t>Spojovací prostředky krovů, bednění a laťování, nadstřešních konstrukcí svory, prkna, hřebíky, pásová ocel, vruty</t>
  </si>
  <si>
    <t>2002077093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</si>
  <si>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</si>
  <si>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</si>
  <si>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</si>
  <si>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1739745989</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</si>
  <si>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</si>
  <si>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</si>
  <si>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</si>
  <si>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pro konstrukce tesařské stanovený z hmotnosti přesunovaného materiálu vodorovná dopravní vzdálenost do 50 m v objektech výšky přes 6 do 12 m</t>
  </si>
  <si>
    <t>-1672113986</t>
  </si>
  <si>
    <t>-851025392</t>
  </si>
  <si>
    <t>764001861</t>
  </si>
  <si>
    <t>Demontáž klempířských konstrukcí oplechování hřebene z hřebenáčů do suti</t>
  </si>
  <si>
    <t>-1416409127</t>
  </si>
  <si>
    <t>764001881</t>
  </si>
  <si>
    <t>Demontáž klempířských konstrukcí oplechování nároží z hřebenáčů do suti</t>
  </si>
  <si>
    <t>1832330902</t>
  </si>
  <si>
    <t>8,4*2</t>
  </si>
  <si>
    <t>764002812</t>
  </si>
  <si>
    <t>Demontáž klempířských konstrukcí okapového plechu do suti, v krytině skládané</t>
  </si>
  <si>
    <t>767990968</t>
  </si>
  <si>
    <t>764002821</t>
  </si>
  <si>
    <t>Demontáž klempířských konstrukcí střešního výlezu do suti</t>
  </si>
  <si>
    <t>928176466</t>
  </si>
  <si>
    <t>764002841</t>
  </si>
  <si>
    <t>Demontáž klempířských konstrukcí oplechování horních ploch zdí a nadezdívek do suti</t>
  </si>
  <si>
    <t>1103289184</t>
  </si>
  <si>
    <t>764002891</t>
  </si>
  <si>
    <t>Demontáž klempířských konstrukcí lemování sloupků komínových lávek do suti</t>
  </si>
  <si>
    <t>1282525116</t>
  </si>
  <si>
    <t>764003801</t>
  </si>
  <si>
    <t>Demontáž klempířských konstrukcí lemování trub, konzol, držáků, ventilačních nástavců a ostatních kusových prvků do suti</t>
  </si>
  <si>
    <t>501163621</t>
  </si>
  <si>
    <t>764011616</t>
  </si>
  <si>
    <t>Podkladní plech z pozinkovaného plechu s povrchovou úpravou rš 500 mm</t>
  </si>
  <si>
    <t>-1869259877</t>
  </si>
  <si>
    <t xml:space="preserve">Poznámka k souboru cen:_x000d_
1. Rozvinutá šířka podkladního plechu se určuje z rš střešního prvku._x000d_
</t>
  </si>
  <si>
    <t>14,6+16,8+13,2+14+49,8</t>
  </si>
  <si>
    <t>764111653</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</si>
  <si>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</si>
  <si>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502010288</t>
  </si>
  <si>
    <t>49</t>
  </si>
  <si>
    <t>764203155</t>
  </si>
  <si>
    <t>Montáž oplechování střešních prvků sněhového zachytávače průbežného jednotrubkového</t>
  </si>
  <si>
    <t>-804866448</t>
  </si>
  <si>
    <t>55344649</t>
  </si>
  <si>
    <t>tyč do sněhového zachytávače D 25mm Pz</t>
  </si>
  <si>
    <t>574835965</t>
  </si>
  <si>
    <t>55344641</t>
  </si>
  <si>
    <t>zachytávač sněhový pro profilované falcované pásy D 22-35mm Pz</t>
  </si>
  <si>
    <t>976585784</t>
  </si>
  <si>
    <t>764211625</t>
  </si>
  <si>
    <t>Oplechování střešních prvků z pozinkovaného plechu s povrchovou úpravou hřebene větraného s použitím hřebenového plechu s větracím pásem rš 400 mm</t>
  </si>
  <si>
    <t>1235517280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</si>
  <si>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</si>
  <si>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</si>
  <si>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střešních prvků z pozinkovaného plechu s povrchovou úpravou nároží větraného, včetně větracího pásu rš 400 mm</t>
  </si>
  <si>
    <t>-1039632835</t>
  </si>
  <si>
    <t>764212634</t>
  </si>
  <si>
    <t>Oplechování střešních prvků z pozinkovaného plechu s povrchovou úpravou štítu závětrnou lištou rš 330 mm</t>
  </si>
  <si>
    <t>-241439027</t>
  </si>
  <si>
    <t>6,6*2</t>
  </si>
  <si>
    <t>764212649</t>
  </si>
  <si>
    <t>Oplechování střešních prvků z pozinkovaného plechu s povrchovou úpravou štítu závětrnou lištou rš 800 mm</t>
  </si>
  <si>
    <t>902507940</t>
  </si>
  <si>
    <t>764212664</t>
  </si>
  <si>
    <t>Oplechování střešních prvků z pozinkovaného plechu s povrchovou úpravou okapu okapovým plechem střechy rovné rš 330 mm</t>
  </si>
  <si>
    <t>1502880098</t>
  </si>
  <si>
    <t>764213652</t>
  </si>
  <si>
    <t>Oplechování střešních prvků z pozinkovaného plechu s povrchovou úpravou střešní výlez rozměru 600 x 600 mm, střechy s krytinou skládanou nebo plechovou</t>
  </si>
  <si>
    <t>712476339</t>
  </si>
  <si>
    <t>764312616</t>
  </si>
  <si>
    <t>Lemování komínů z pozinkovaného plechu s povrchovou úpravou spodní s formováním do tvaru krytiny rovných, střech s krytinou skládanou mimo prejzovou rš 500 mm</t>
  </si>
  <si>
    <t>1131027989</t>
  </si>
  <si>
    <t>(2,1+0,5+2,1+0,5)</t>
  </si>
  <si>
    <t>(0,9+0,5+0,9+0,5)*2</t>
  </si>
  <si>
    <t>998764102</t>
  </si>
  <si>
    <t>Přesun hmot pro konstrukce klempířské stanovený z hmotnosti přesunovaného materiálu vodorovná dopravní vzdálenost do 50 m v objektech výšky přes 6 do 12 m</t>
  </si>
  <si>
    <t>1203686056</t>
  </si>
  <si>
    <t>765</t>
  </si>
  <si>
    <t>Krytina skládaná</t>
  </si>
  <si>
    <t>765191021</t>
  </si>
  <si>
    <t>Montáž pojistné hydroizolační nebo parotěsné fólie kladené ve sklonu přes 20° s lepenými přesahy na krokve</t>
  </si>
  <si>
    <t>-1001292613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</si>
  <si>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</si>
  <si>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</si>
  <si>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</si>
  <si>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</si>
  <si>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</si>
  <si>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</si>
  <si>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Montáž pojistné hydroizolační nebo parotěsné fólie lepení těsnících pásků pod kontralatě</t>
  </si>
  <si>
    <t>572037624</t>
  </si>
  <si>
    <t>28329303</t>
  </si>
  <si>
    <t>páska těsnící jednostranně lepící butylkaučuková pod kontralatě š 50mm</t>
  </si>
  <si>
    <t>-208885839</t>
  </si>
  <si>
    <t>646,5*1,1 'Přepočtené koeficientem množství</t>
  </si>
  <si>
    <t>765192001</t>
  </si>
  <si>
    <t>Nouzové zakrytí střechy plachtou</t>
  </si>
  <si>
    <t>956739155</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</si>
  <si>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</si>
  <si>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</si>
  <si>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</si>
  <si>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-1696125592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</si>
  <si>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</si>
  <si>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</si>
  <si>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kompletní celé lávky</t>
  </si>
  <si>
    <t>1278371845</t>
  </si>
  <si>
    <t xml:space="preserve">Poznámka k souboru cen:_x000d_
1. V cenách -1802 a -1803 je započtena i demontáž zábradlí._x000d_
</t>
  </si>
  <si>
    <t>767851104</t>
  </si>
  <si>
    <t>Montáž komínových lávek kompletní celé lávky</t>
  </si>
  <si>
    <t>-710126827</t>
  </si>
  <si>
    <t xml:space="preserve">Poznámka k souboru cen:_x000d_
1. V cenách -1102 a -1104 je započtena i montáž zábradlí._x000d_
</t>
  </si>
  <si>
    <t>0,6*2</t>
  </si>
  <si>
    <t>767001</t>
  </si>
  <si>
    <t>Střešní lávka 600 mm</t>
  </si>
  <si>
    <t>ks</t>
  </si>
  <si>
    <t>-1840506097</t>
  </si>
  <si>
    <t>767002</t>
  </si>
  <si>
    <t>Kolébka střešní lávky</t>
  </si>
  <si>
    <t>-749707076</t>
  </si>
  <si>
    <t>767003</t>
  </si>
  <si>
    <t>Držák kolébky</t>
  </si>
  <si>
    <t>-722460850</t>
  </si>
  <si>
    <t>48148099</t>
  </si>
  <si>
    <t>04 Sionkova 1507/2 - opravy bytu č.1</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</si>
  <si>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</si>
  <si>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</si>
  <si>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</si>
  <si>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</si>
  <si>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</si>
  <si>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</si>
  <si>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</si>
  <si>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</si>
  <si>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</si>
  <si>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</si>
  <si>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</si>
  <si>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</si>
  <si>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</si>
  <si>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</si>
  <si>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</si>
  <si>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</si>
  <si>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</si>
  <si>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</si>
  <si>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</si>
  <si>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soubor</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</si>
  <si>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</si>
  <si>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</si>
  <si>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</si>
  <si>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</si>
  <si>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</si>
  <si>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</si>
  <si>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</si>
  <si>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</si>
  <si>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</si>
  <si>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</si>
  <si>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</si>
  <si>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</si>
  <si>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</si>
  <si>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</si>
  <si>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</si>
  <si>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</si>
  <si>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</si>
  <si>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</si>
  <si>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</si>
  <si>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</si>
  <si>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</si>
  <si>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</si>
  <si>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</si>
  <si>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</si>
  <si>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</si>
  <si>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</si>
  <si>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</si>
  <si>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</si>
  <si>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</si>
  <si>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</si>
  <si>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</si>
  <si>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</si>
  <si>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</si>
  <si>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</si>
  <si>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</si>
  <si>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</si>
  <si>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</si>
  <si>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</si>
  <si>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723230103</t>
  </si>
  <si>
    <t>Armatury se dvěma závity s protipožární armaturou PN 5 kulové uzávěry přímé závity vnitřní G 3/4" FF</t>
  </si>
  <si>
    <t>1456540269</t>
  </si>
  <si>
    <t xml:space="preserve">Poznámka k souboru cen:_x000d_
1. Cenami -9101 až -9108 nelze oceňovat montáž středotlakých regulátorů nebo jejich souprav._x000d_
2. V cenách -4351 a -4352 je upevňovací spojovací materiál součástí dodávky skříňky a soklu._x000d_
</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</si>
  <si>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</si>
  <si>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</si>
  <si>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</si>
  <si>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</si>
  <si>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</si>
  <si>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</si>
  <si>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</si>
  <si>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</si>
  <si>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</si>
  <si>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</si>
  <si>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</si>
  <si>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</si>
  <si>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</si>
  <si>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</si>
  <si>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</si>
  <si>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</si>
  <si>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</si>
  <si>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</si>
  <si>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</si>
  <si>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</si>
  <si>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</si>
  <si>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</si>
  <si>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</si>
  <si>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</si>
  <si>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</si>
  <si>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</si>
  <si>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</si>
  <si>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</si>
  <si>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</si>
  <si>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</si>
  <si>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05 Sionkova 1507/2 - opravy bytu č.2</t>
  </si>
  <si>
    <t>1097365170</t>
  </si>
  <si>
    <t>-2141694732</t>
  </si>
  <si>
    <t>-1352307752</t>
  </si>
  <si>
    <t>1006749174</t>
  </si>
  <si>
    <t>685653265</t>
  </si>
  <si>
    <t>1799345638</t>
  </si>
  <si>
    <t>589034753</t>
  </si>
  <si>
    <t>-1771098686</t>
  </si>
  <si>
    <t>-1016675768</t>
  </si>
  <si>
    <t>205492231</t>
  </si>
  <si>
    <t>1718608155</t>
  </si>
  <si>
    <t>-1736616237</t>
  </si>
  <si>
    <t>1540622381</t>
  </si>
  <si>
    <t>-982698328</t>
  </si>
  <si>
    <t>-2035101082</t>
  </si>
  <si>
    <t>06 Sionkova 1507/2 - opravy bytu č.3</t>
  </si>
  <si>
    <t>-1451097482</t>
  </si>
  <si>
    <t>-1691329336</t>
  </si>
  <si>
    <t>-441125159</t>
  </si>
  <si>
    <t>1637986589</t>
  </si>
  <si>
    <t>624472823</t>
  </si>
  <si>
    <t>1213216168</t>
  </si>
  <si>
    <t>0,428*14 'Přepočtené koeficientem množství</t>
  </si>
  <si>
    <t>-1934514903</t>
  </si>
  <si>
    <t>-2033417084</t>
  </si>
  <si>
    <t>1280882162</t>
  </si>
  <si>
    <t>-1122684588</t>
  </si>
  <si>
    <t>76888826</t>
  </si>
  <si>
    <t>345827381</t>
  </si>
  <si>
    <t>-1078446509</t>
  </si>
  <si>
    <t>-2071373944</t>
  </si>
  <si>
    <t>1278298261</t>
  </si>
  <si>
    <t>07 Sionkova 1507/2 - opravy bytu č.4</t>
  </si>
  <si>
    <t>1819705013</t>
  </si>
  <si>
    <t>898886297</t>
  </si>
  <si>
    <t>1474940078</t>
  </si>
  <si>
    <t>-6690775</t>
  </si>
  <si>
    <t>1250900257</t>
  </si>
  <si>
    <t>-350175530</t>
  </si>
  <si>
    <t>846389817</t>
  </si>
  <si>
    <t>-402626166</t>
  </si>
  <si>
    <t>994740097</t>
  </si>
  <si>
    <t>-1371566940</t>
  </si>
  <si>
    <t>634719087</t>
  </si>
  <si>
    <t>-1638738319</t>
  </si>
  <si>
    <t>-371853186</t>
  </si>
  <si>
    <t>-929232816</t>
  </si>
  <si>
    <t>1369253098</t>
  </si>
  <si>
    <t>10 Sionkova 1507/2 -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</si>
  <si>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</si>
  <si>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</si>
  <si>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</si>
  <si>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</si>
  <si>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</si>
  <si>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</si>
  <si>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</si>
  <si>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Kotle ocelové teplovodní plynové závěsné kondenzační s průtokovým ohřevem TUV 6,6-28,0 kW</t>
  </si>
  <si>
    <t>724995447</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</si>
  <si>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</si>
  <si>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</si>
  <si>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Přípojky plynovodní ke spotřebičům z hadic nerezových vnitřní závit G 1/2" FF, délky 150 cm</t>
  </si>
  <si>
    <t>-676209007</t>
  </si>
  <si>
    <t>731810332</t>
  </si>
  <si>
    <t>Nucené odtahy spalin od kondenzačních kotlů soustředným potrubím vedeným svisle šikmou střechou, průměru 80/125 mm</t>
  </si>
  <si>
    <t>-812079722</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</si>
  <si>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</si>
  <si>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</si>
  <si>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</si>
  <si>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2089822443</t>
  </si>
  <si>
    <t>998731202</t>
  </si>
  <si>
    <t>Přesun hmot pro kotelny stanovený procentní sazbou (%) z ceny vodorovná dopravní vzdálenost do 50 m v objektech výšky přes 6 do 12 m</t>
  </si>
  <si>
    <t>1392819579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</si>
  <si>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</si>
  <si>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</si>
  <si>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</si>
  <si>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</si>
  <si>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</si>
  <si>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1071859084</t>
  </si>
  <si>
    <t>733223103</t>
  </si>
  <si>
    <t>Potrubí z trubek měděných tvrdých spojovaných měkkým pájením Ø 18/1</t>
  </si>
  <si>
    <t>295087168</t>
  </si>
  <si>
    <t>733811241</t>
  </si>
  <si>
    <t>Ochrana potrubí termoizolačními trubicemi z pěnového polyetylenu PE přilepenými v příčných a podélných spojích, tloušťky izolace přes 13 do 20 mm, vnitřního průměru izolace DN do 22 mm</t>
  </si>
  <si>
    <t>140024407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</si>
  <si>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</si>
  <si>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</si>
  <si>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</si>
  <si>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1146327272</t>
  </si>
  <si>
    <t>734</t>
  </si>
  <si>
    <t>Ústřední vytápění - armatury</t>
  </si>
  <si>
    <t>734001</t>
  </si>
  <si>
    <t>Jednobodová armatura E-Z 1/2" přímá, dvoutrubkový systém</t>
  </si>
  <si>
    <t>-1480196159</t>
  </si>
  <si>
    <t>734163441</t>
  </si>
  <si>
    <t>Filtry z uhlíkové oceli s čístícím víkem nebo vypouštěcí zátkou PN 40 do 400°C DN 15</t>
  </si>
  <si>
    <t>-1029621312</t>
  </si>
  <si>
    <t>734221682</t>
  </si>
  <si>
    <t>Ventily regulační závitové hlavice termostatické, pro ovládání ventilů PN 10 do 110°C kapalinové otopných těles VK</t>
  </si>
  <si>
    <t>-2005512453</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</si>
  <si>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</si>
  <si>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</si>
  <si>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</si>
  <si>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-216500608</t>
  </si>
  <si>
    <t>734242413</t>
  </si>
  <si>
    <t>Ventily zpětné závitové PN 16 do 110°C přímé G 3/4</t>
  </si>
  <si>
    <t>-1736810607</t>
  </si>
  <si>
    <t>734251211</t>
  </si>
  <si>
    <t>Ventily pojistné závitové a čepové rohové provozní tlak od 2,5 do 6 bar G 1/2</t>
  </si>
  <si>
    <t>-2126483724</t>
  </si>
  <si>
    <t>734261406</t>
  </si>
  <si>
    <t>Šroubení připojovací armatury radiátorů VK PN 10 do 110°C, regulační uzavíratelné přímé G 1/2 x 18</t>
  </si>
  <si>
    <t>-395131154</t>
  </si>
  <si>
    <t>734291123</t>
  </si>
  <si>
    <t>Ostatní armatury kohouty plnicí a vypouštěcí PN 10 do 90°C G 1/2</t>
  </si>
  <si>
    <t>1839416993</t>
  </si>
  <si>
    <t>734292713</t>
  </si>
  <si>
    <t>Ostatní armatury kulové kohouty PN 42 do 185°C přímé vnitřní závit G 1/2</t>
  </si>
  <si>
    <t>-1810704012</t>
  </si>
  <si>
    <t>734292714</t>
  </si>
  <si>
    <t>Ostatní armatury kulové kohouty PN 42 do 185°C přímé vnitřní závit G 3/4</t>
  </si>
  <si>
    <t>-768532491</t>
  </si>
  <si>
    <t>734292723</t>
  </si>
  <si>
    <t>Ostatní armatury kulové kohouty PN 42 do 185°C přímé vnitřní závit s vypouštěním G 1/2</t>
  </si>
  <si>
    <t>-1642043410</t>
  </si>
  <si>
    <t>734292724</t>
  </si>
  <si>
    <t>Ostatní armatury kulové kohouty PN 42 do 185°C přímé vnitřní závit s vypouštěním G 3/4</t>
  </si>
  <si>
    <t>1228184283</t>
  </si>
  <si>
    <t>734411102</t>
  </si>
  <si>
    <t>Teploměry technické s pevným stonkem a jímkou zadní připojení (axiální) průměr 63 mm délka stonku 75 mm</t>
  </si>
  <si>
    <t>1401014750</t>
  </si>
  <si>
    <t>734421101</t>
  </si>
  <si>
    <t>Tlakoměry s pevným stonkem a zpětnou klapkou spodní připojení (radiální) tlaku 0–16 bar průměru 50 mm</t>
  </si>
  <si>
    <t>1295907611</t>
  </si>
  <si>
    <t>998734202</t>
  </si>
  <si>
    <t>Přesun hmot pro armatury stanovený procentní sazbou (%) z ceny vodorovná dopravní vzdálenost do 50 m v objektech výšky přes 6 do 12 m</t>
  </si>
  <si>
    <t>1167679448</t>
  </si>
  <si>
    <t>735</t>
  </si>
  <si>
    <t>Ústřední vytápění - otopná tělesa</t>
  </si>
  <si>
    <t>735152151</t>
  </si>
  <si>
    <t>Otopná tělesa panelová VK jednodesková PN 1,0 MPa, T do 110°C bez přídavné přestupní plochy výšky tělesa 500 mm stavební délky / výkonu 400 mm / 206 W</t>
  </si>
  <si>
    <t>1775400691</t>
  </si>
  <si>
    <t>735152153</t>
  </si>
  <si>
    <t>Otopná tělesa panelová VK jednodesková PN 1,0 MPa, T do 110°C bez přídavné přestupní plochy výšky tělesa 500 mm stavební délky / výkonu 600 mm / 308 W</t>
  </si>
  <si>
    <t>-877810404</t>
  </si>
  <si>
    <t>735152154</t>
  </si>
  <si>
    <t>Otopná tělesa panelová VK jednodesková PN 1,0 MPa, T do 110°C bez přídavné přestupní plochy výšky tělesa 500 mm stavební délky / výkonu 700 mm / 360 W</t>
  </si>
  <si>
    <t>605536988</t>
  </si>
  <si>
    <t>735152156</t>
  </si>
  <si>
    <t>Otopná tělesa panelová VK jednodesková PN 1,0 MPa, T do 110°C bez přídavné přestupní plochy výšky tělesa 500 mm stavební délky / výkonu 900 mm / 463 W</t>
  </si>
  <si>
    <t>-817043788</t>
  </si>
  <si>
    <t>735152157</t>
  </si>
  <si>
    <t>Otopná tělesa panelová VK jednodesková PN 1,0 MPa, T do 110°C bez přídavné přestupní plochy výšky tělesa 500 mm stavební délky / výkonu 1000 mm / 514 W</t>
  </si>
  <si>
    <t>1782227753</t>
  </si>
  <si>
    <t>735152360</t>
  </si>
  <si>
    <t>Otopná tělesa panelová VK dvoudesková PN 1,0 MPa, T do 110°C bez přídavné přestupní plochy výšky tělesa 500 mm stavební délky / výkonu 1400 mm / 1173 W</t>
  </si>
  <si>
    <t>539078097</t>
  </si>
  <si>
    <t>735164251</t>
  </si>
  <si>
    <t>Otopná tělesa trubková přímotopná elektrická na stěnu výšky tělesa 1215 mm, délky 450 mm</t>
  </si>
  <si>
    <t>566630030</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</si>
  <si>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</si>
  <si>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</si>
  <si>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</si>
  <si>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-397082119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</si>
  <si>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</si>
  <si>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</si>
  <si>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</si>
  <si>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852686081</t>
  </si>
  <si>
    <t>11 Sionkova 1507/2 - ÚT byt č.2</t>
  </si>
  <si>
    <t>12 Sionkova 1507/2 - ÚT byt č.3</t>
  </si>
  <si>
    <t>13 Sionkova 1507/2 - ÚT byt č.4</t>
  </si>
  <si>
    <t>15 Sionkova 1507/2 -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</si>
  <si>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</si>
  <si>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</si>
  <si>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</si>
  <si>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</si>
  <si>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</si>
  <si>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</si>
  <si>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</si>
  <si>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</si>
  <si>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</si>
  <si>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</si>
  <si>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-1339585897</t>
  </si>
  <si>
    <t>P</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</si>
  <si>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</si>
  <si>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</si>
  <si>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</si>
  <si>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</si>
  <si>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</si>
  <si>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1070724211</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</si>
  <si>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</si>
  <si>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</si>
  <si>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</si>
  <si>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1496414001</t>
  </si>
  <si>
    <t>Poznámka k položce:_x000d_
Koordinace stavebních a technologických dodávek stavby._x000d_
Náklady na individuální zkoušky dodaných a smontovaných technologických zařízení včetně komplexního vyzkoušení.</t>
  </si>
  <si>
    <t>14 Sionkova 1507/2 - Elektrotechnika</t>
  </si>
  <si>
    <t>M - Práce a dodávky M</t>
  </si>
  <si>
    <t xml:space="preserve">    21-M - Elektromontáže</t>
  </si>
  <si>
    <t>Práce a dodávky M</t>
  </si>
  <si>
    <t>21-M</t>
  </si>
  <si>
    <t>Elektromontáže</t>
  </si>
  <si>
    <t>M21001</t>
  </si>
  <si>
    <t>Hromosvod</t>
  </si>
  <si>
    <t>942216751</t>
  </si>
  <si>
    <t>Poznámka k položce:_x000d_
viz samostatný rozpočet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</si>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</sst>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32</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36</v>
      </c>
      <c r="AO13" s="23"/>
      <c r="AP13" s="23"/>
      <c r="AQ13" s="23"/>
      <c r="AR13" s="21"/>
      <c r="BE13" s="32"/>
      <c r="BS13" s="18" t="s">
        <v>6</v>
      </c>
    </row>
    <row r="14">
      <c r="B14" s="22"/>
      <c r="C14" s="23"/>
      <c r="D14" s="23"/>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36</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32</v>
      </c>
      <c r="AO16" s="23"/>
      <c r="AP16" s="23"/>
      <c r="AQ16" s="23"/>
      <c r="AR16" s="21"/>
      <c r="BE16" s="32"/>
      <c r="BS16" s="18" t="s">
        <v>4</v>
      </c>
    </row>
    <row r="17" s="1" customFormat="1" ht="18.48" customHeight="1">
      <c r="B17" s="22"/>
      <c r="C17" s="23"/>
      <c r="D17" s="23"/>
      <c r="E17" s="28"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32</v>
      </c>
      <c r="AO17" s="23"/>
      <c r="AP17" s="23"/>
      <c r="AQ17" s="23"/>
      <c r="AR17" s="21"/>
      <c r="BE17" s="32"/>
      <c r="BS17" s="18" t="s">
        <v>39</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40</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32</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32</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2"/>
    </row>
    <row r="29" s="3" customFormat="1" ht="14.4" customHeight="1">
      <c r="A29" s="3"/>
      <c r="B29" s="48"/>
      <c r="C29" s="49"/>
      <c r="D29" s="33" t="s">
        <v>47</v>
      </c>
      <c r="E29" s="49"/>
      <c r="F29" s="33"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05</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Sionkova 1507/2</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8. 12. 2020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Statutární město Ostrava, obvod Slezská Ostrava</v>
      </c>
      <c r="M49" s="42"/>
      <c r="N49" s="42"/>
      <c r="O49" s="42"/>
      <c r="P49" s="42"/>
      <c r="Q49" s="42"/>
      <c r="R49" s="42"/>
      <c r="S49" s="42"/>
      <c r="T49" s="42"/>
      <c r="U49" s="42"/>
      <c r="V49" s="42"/>
      <c r="W49" s="42"/>
      <c r="X49" s="42"/>
      <c r="Y49" s="42"/>
      <c r="Z49" s="42"/>
      <c r="AA49" s="42"/>
      <c r="AB49" s="42"/>
      <c r="AC49" s="42"/>
      <c r="AD49" s="42"/>
      <c r="AE49" s="42"/>
      <c r="AF49" s="42"/>
      <c r="AG49" s="42"/>
      <c r="AH49" s="42"/>
      <c r="AI49" s="33" t="s">
        <v>37</v>
      </c>
      <c r="AJ49" s="42"/>
      <c r="AK49" s="42"/>
      <c r="AL49" s="42"/>
      <c r="AM49" s="75" t="str">
        <f>IF(E17="","",E17)</f>
        <v>Made 4 BIM s.r.o.</v>
      </c>
      <c r="AN49" s="66"/>
      <c r="AO49" s="66"/>
      <c r="AP49" s="66"/>
      <c r="AQ49" s="42"/>
      <c r="AR49" s="46"/>
      <c r="AS49" s="76" t="s">
        <v>57</v>
      </c>
      <c r="AT49" s="77"/>
      <c r="AU49" s="78"/>
      <c r="AV49" s="78"/>
      <c r="AW49" s="78"/>
      <c r="AX49" s="78"/>
      <c r="AY49" s="78"/>
      <c r="AZ49" s="78"/>
      <c r="BA49" s="78"/>
      <c r="BB49" s="78"/>
      <c r="BC49" s="78"/>
      <c r="BD49" s="79"/>
      <c r="BE49" s="40"/>
    </row>
    <row r="50" s="2" customFormat="1" ht="15.15" customHeight="1">
      <c r="A50" s="40"/>
      <c r="B50" s="41"/>
      <c r="C50" s="33"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40</v>
      </c>
      <c r="AJ50" s="42"/>
      <c r="AK50" s="42"/>
      <c r="AL50" s="42"/>
      <c r="AM50" s="75" t="str">
        <f>IF(E20="","",E20)</f>
        <v>Made 4 BIM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ROUND(SUM(AG55:AG67),2)</f>
        <v>0</v>
      </c>
      <c r="AH54" s="103"/>
      <c r="AI54" s="103"/>
      <c r="AJ54" s="103"/>
      <c r="AK54" s="103"/>
      <c r="AL54" s="103"/>
      <c r="AM54" s="103"/>
      <c r="AN54" s="104">
        <f>SUM(AG54,AT54)</f>
        <v>0</v>
      </c>
      <c r="AO54" s="104"/>
      <c r="AP54" s="104"/>
      <c r="AQ54" s="105" t="s">
        <v>32</v>
      </c>
      <c r="AR54" s="106"/>
      <c r="AS54" s="107">
        <f>ROUND(SUM(AS55:AS67),2)</f>
        <v>0</v>
      </c>
      <c r="AT54" s="108">
        <f>ROUND(SUM(AV54:AW54),2)</f>
        <v>0</v>
      </c>
      <c r="AU54" s="109">
        <f>ROUND(SUM(AU55:AU67),5)</f>
        <v>0</v>
      </c>
      <c r="AV54" s="108">
        <f>ROUND(AZ54*L29,2)</f>
        <v>0</v>
      </c>
      <c r="AW54" s="108">
        <f>ROUND(BA54*L30,2)</f>
        <v>0</v>
      </c>
      <c r="AX54" s="108">
        <f>ROUND(BB54*L29,2)</f>
        <v>0</v>
      </c>
      <c r="AY54" s="108">
        <f>ROUND(BC54*L30,2)</f>
        <v>0</v>
      </c>
      <c r="AZ54" s="108">
        <f>ROUND(SUM(AZ55:AZ67),2)</f>
        <v>0</v>
      </c>
      <c r="BA54" s="108">
        <f>ROUND(SUM(BA55:BA67),2)</f>
        <v>0</v>
      </c>
      <c r="BB54" s="108">
        <f>ROUND(SUM(BB55:BB67),2)</f>
        <v>0</v>
      </c>
      <c r="BC54" s="108">
        <f>ROUND(SUM(BC55:BC67),2)</f>
        <v>0</v>
      </c>
      <c r="BD54" s="110">
        <f>ROUND(SUM(BD55:BD67),2)</f>
        <v>0</v>
      </c>
      <c r="BE54" s="6"/>
      <c r="BS54" s="111" t="s">
        <v>76</v>
      </c>
      <c r="BT54" s="111" t="s">
        <v>77</v>
      </c>
      <c r="BU54" s="112" t="s">
        <v>78</v>
      </c>
      <c r="BV54" s="111" t="s">
        <v>79</v>
      </c>
      <c r="BW54" s="111" t="s">
        <v>5</v>
      </c>
      <c r="BX54" s="111" t="s">
        <v>80</v>
      </c>
      <c r="CL54" s="111" t="s">
        <v>19</v>
      </c>
    </row>
    <row r="55" s="7" customFormat="1" ht="50.25" customHeight="1">
      <c r="A55" s="113" t="s">
        <v>81</v>
      </c>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Sionkova 1507-2 - zate...'!J30</f>
        <v>0</v>
      </c>
      <c r="AH55" s="117"/>
      <c r="AI55" s="117"/>
      <c r="AJ55" s="117"/>
      <c r="AK55" s="117"/>
      <c r="AL55" s="117"/>
      <c r="AM55" s="117"/>
      <c r="AN55" s="118">
        <f>SUM(AG55,AT55)</f>
        <v>0</v>
      </c>
      <c r="AO55" s="117"/>
      <c r="AP55" s="117"/>
      <c r="AQ55" s="119" t="s">
        <v>84</v>
      </c>
      <c r="AR55" s="120"/>
      <c r="AS55" s="121">
        <v>0</v>
      </c>
      <c r="AT55" s="122">
        <f>ROUND(SUM(AV55:AW55),2)</f>
        <v>0</v>
      </c>
      <c r="AU55" s="123">
        <f>'01 Sionkova 1507-2 - zate...'!P99</f>
        <v>0</v>
      </c>
      <c r="AV55" s="122">
        <f>'01 Sionkova 1507-2 - zate...'!J33</f>
        <v>0</v>
      </c>
      <c r="AW55" s="122">
        <f>'01 Sionkova 1507-2 - zate...'!J34</f>
        <v>0</v>
      </c>
      <c r="AX55" s="122">
        <f>'01 Sionkova 1507-2 - zate...'!J35</f>
        <v>0</v>
      </c>
      <c r="AY55" s="122">
        <f>'01 Sionkova 1507-2 - zate...'!J36</f>
        <v>0</v>
      </c>
      <c r="AZ55" s="122">
        <f>'01 Sionkova 1507-2 - zate...'!F33</f>
        <v>0</v>
      </c>
      <c r="BA55" s="122">
        <f>'01 Sionkova 1507-2 - zate...'!F34</f>
        <v>0</v>
      </c>
      <c r="BB55" s="122">
        <f>'01 Sionkova 1507-2 - zate...'!F35</f>
        <v>0</v>
      </c>
      <c r="BC55" s="122">
        <f>'01 Sionkova 1507-2 - zate...'!F36</f>
        <v>0</v>
      </c>
      <c r="BD55" s="124">
        <f>'01 Sionkova 1507-2 - zate...'!F37</f>
        <v>0</v>
      </c>
      <c r="BE55" s="7"/>
      <c r="BT55" s="125" t="s">
        <v>85</v>
      </c>
      <c r="BV55" s="125" t="s">
        <v>79</v>
      </c>
      <c r="BW55" s="125" t="s">
        <v>86</v>
      </c>
      <c r="BX55" s="125" t="s">
        <v>5</v>
      </c>
      <c r="CL55" s="125" t="s">
        <v>32</v>
      </c>
      <c r="CM55" s="125" t="s">
        <v>85</v>
      </c>
    </row>
    <row r="56" s="7" customFormat="1" ht="50.25" customHeight="1">
      <c r="A56" s="113" t="s">
        <v>81</v>
      </c>
      <c r="B56" s="114"/>
      <c r="C56" s="115"/>
      <c r="D56" s="116" t="s">
        <v>87</v>
      </c>
      <c r="E56" s="116"/>
      <c r="F56" s="116"/>
      <c r="G56" s="116"/>
      <c r="H56" s="116"/>
      <c r="I56" s="117"/>
      <c r="J56" s="116" t="s">
        <v>88</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Sionkova 1507-2 - sana...'!J30</f>
        <v>0</v>
      </c>
      <c r="AH56" s="117"/>
      <c r="AI56" s="117"/>
      <c r="AJ56" s="117"/>
      <c r="AK56" s="117"/>
      <c r="AL56" s="117"/>
      <c r="AM56" s="117"/>
      <c r="AN56" s="118">
        <f>SUM(AG56,AT56)</f>
        <v>0</v>
      </c>
      <c r="AO56" s="117"/>
      <c r="AP56" s="117"/>
      <c r="AQ56" s="119" t="s">
        <v>84</v>
      </c>
      <c r="AR56" s="120"/>
      <c r="AS56" s="121">
        <v>0</v>
      </c>
      <c r="AT56" s="122">
        <f>ROUND(SUM(AV56:AW56),2)</f>
        <v>0</v>
      </c>
      <c r="AU56" s="123">
        <f>'02 Sionkova 1507-2 - sana...'!P91</f>
        <v>0</v>
      </c>
      <c r="AV56" s="122">
        <f>'02 Sionkova 1507-2 - sana...'!J33</f>
        <v>0</v>
      </c>
      <c r="AW56" s="122">
        <f>'02 Sionkova 1507-2 - sana...'!J34</f>
        <v>0</v>
      </c>
      <c r="AX56" s="122">
        <f>'02 Sionkova 1507-2 - sana...'!J35</f>
        <v>0</v>
      </c>
      <c r="AY56" s="122">
        <f>'02 Sionkova 1507-2 - sana...'!J36</f>
        <v>0</v>
      </c>
      <c r="AZ56" s="122">
        <f>'02 Sionkova 1507-2 - sana...'!F33</f>
        <v>0</v>
      </c>
      <c r="BA56" s="122">
        <f>'02 Sionkova 1507-2 - sana...'!F34</f>
        <v>0</v>
      </c>
      <c r="BB56" s="122">
        <f>'02 Sionkova 1507-2 - sana...'!F35</f>
        <v>0</v>
      </c>
      <c r="BC56" s="122">
        <f>'02 Sionkova 1507-2 - sana...'!F36</f>
        <v>0</v>
      </c>
      <c r="BD56" s="124">
        <f>'02 Sionkova 1507-2 - sana...'!F37</f>
        <v>0</v>
      </c>
      <c r="BE56" s="7"/>
      <c r="BT56" s="125" t="s">
        <v>85</v>
      </c>
      <c r="BV56" s="125" t="s">
        <v>79</v>
      </c>
      <c r="BW56" s="125" t="s">
        <v>89</v>
      </c>
      <c r="BX56" s="125" t="s">
        <v>5</v>
      </c>
      <c r="CL56" s="125" t="s">
        <v>32</v>
      </c>
      <c r="CM56" s="125" t="s">
        <v>85</v>
      </c>
    </row>
    <row r="57" s="7" customFormat="1" ht="50.25" customHeight="1">
      <c r="A57" s="113" t="s">
        <v>81</v>
      </c>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 Sionkova 1507-2 - výmě...'!J30</f>
        <v>0</v>
      </c>
      <c r="AH57" s="117"/>
      <c r="AI57" s="117"/>
      <c r="AJ57" s="117"/>
      <c r="AK57" s="117"/>
      <c r="AL57" s="117"/>
      <c r="AM57" s="117"/>
      <c r="AN57" s="118">
        <f>SUM(AG57,AT57)</f>
        <v>0</v>
      </c>
      <c r="AO57" s="117"/>
      <c r="AP57" s="117"/>
      <c r="AQ57" s="119" t="s">
        <v>84</v>
      </c>
      <c r="AR57" s="120"/>
      <c r="AS57" s="121">
        <v>0</v>
      </c>
      <c r="AT57" s="122">
        <f>ROUND(SUM(AV57:AW57),2)</f>
        <v>0</v>
      </c>
      <c r="AU57" s="123">
        <f>'03 Sionkova 1507-2 - výmě...'!P87</f>
        <v>0</v>
      </c>
      <c r="AV57" s="122">
        <f>'03 Sionkova 1507-2 - výmě...'!J33</f>
        <v>0</v>
      </c>
      <c r="AW57" s="122">
        <f>'03 Sionkova 1507-2 - výmě...'!J34</f>
        <v>0</v>
      </c>
      <c r="AX57" s="122">
        <f>'03 Sionkova 1507-2 - výmě...'!J35</f>
        <v>0</v>
      </c>
      <c r="AY57" s="122">
        <f>'03 Sionkova 1507-2 - výmě...'!J36</f>
        <v>0</v>
      </c>
      <c r="AZ57" s="122">
        <f>'03 Sionkova 1507-2 - výmě...'!F33</f>
        <v>0</v>
      </c>
      <c r="BA57" s="122">
        <f>'03 Sionkova 1507-2 - výmě...'!F34</f>
        <v>0</v>
      </c>
      <c r="BB57" s="122">
        <f>'03 Sionkova 1507-2 - výmě...'!F35</f>
        <v>0</v>
      </c>
      <c r="BC57" s="122">
        <f>'03 Sionkova 1507-2 - výmě...'!F36</f>
        <v>0</v>
      </c>
      <c r="BD57" s="124">
        <f>'03 Sionkova 1507-2 - výmě...'!F37</f>
        <v>0</v>
      </c>
      <c r="BE57" s="7"/>
      <c r="BT57" s="125" t="s">
        <v>85</v>
      </c>
      <c r="BV57" s="125" t="s">
        <v>79</v>
      </c>
      <c r="BW57" s="125" t="s">
        <v>92</v>
      </c>
      <c r="BX57" s="125" t="s">
        <v>5</v>
      </c>
      <c r="CL57" s="125" t="s">
        <v>32</v>
      </c>
      <c r="CM57" s="125" t="s">
        <v>85</v>
      </c>
    </row>
    <row r="58" s="7" customFormat="1" ht="50.25" customHeight="1">
      <c r="A58" s="113" t="s">
        <v>81</v>
      </c>
      <c r="B58" s="114"/>
      <c r="C58" s="115"/>
      <c r="D58" s="116" t="s">
        <v>93</v>
      </c>
      <c r="E58" s="116"/>
      <c r="F58" s="116"/>
      <c r="G58" s="116"/>
      <c r="H58" s="116"/>
      <c r="I58" s="117"/>
      <c r="J58" s="116" t="s">
        <v>94</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'04 Sionkova 1507-2 - opra...'!J30</f>
        <v>0</v>
      </c>
      <c r="AH58" s="117"/>
      <c r="AI58" s="117"/>
      <c r="AJ58" s="117"/>
      <c r="AK58" s="117"/>
      <c r="AL58" s="117"/>
      <c r="AM58" s="117"/>
      <c r="AN58" s="118">
        <f>SUM(AG58,AT58)</f>
        <v>0</v>
      </c>
      <c r="AO58" s="117"/>
      <c r="AP58" s="117"/>
      <c r="AQ58" s="119" t="s">
        <v>84</v>
      </c>
      <c r="AR58" s="120"/>
      <c r="AS58" s="121">
        <v>0</v>
      </c>
      <c r="AT58" s="122">
        <f>ROUND(SUM(AV58:AW58),2)</f>
        <v>0</v>
      </c>
      <c r="AU58" s="123">
        <f>'04 Sionkova 1507-2 - opra...'!P90</f>
        <v>0</v>
      </c>
      <c r="AV58" s="122">
        <f>'04 Sionkova 1507-2 - opra...'!J33</f>
        <v>0</v>
      </c>
      <c r="AW58" s="122">
        <f>'04 Sionkova 1507-2 - opra...'!J34</f>
        <v>0</v>
      </c>
      <c r="AX58" s="122">
        <f>'04 Sionkova 1507-2 - opra...'!J35</f>
        <v>0</v>
      </c>
      <c r="AY58" s="122">
        <f>'04 Sionkova 1507-2 - opra...'!J36</f>
        <v>0</v>
      </c>
      <c r="AZ58" s="122">
        <f>'04 Sionkova 1507-2 - opra...'!F33</f>
        <v>0</v>
      </c>
      <c r="BA58" s="122">
        <f>'04 Sionkova 1507-2 - opra...'!F34</f>
        <v>0</v>
      </c>
      <c r="BB58" s="122">
        <f>'04 Sionkova 1507-2 - opra...'!F35</f>
        <v>0</v>
      </c>
      <c r="BC58" s="122">
        <f>'04 Sionkova 1507-2 - opra...'!F36</f>
        <v>0</v>
      </c>
      <c r="BD58" s="124">
        <f>'04 Sionkova 1507-2 - opra...'!F37</f>
        <v>0</v>
      </c>
      <c r="BE58" s="7"/>
      <c r="BT58" s="125" t="s">
        <v>85</v>
      </c>
      <c r="BV58" s="125" t="s">
        <v>79</v>
      </c>
      <c r="BW58" s="125" t="s">
        <v>95</v>
      </c>
      <c r="BX58" s="125" t="s">
        <v>5</v>
      </c>
      <c r="CL58" s="125" t="s">
        <v>32</v>
      </c>
      <c r="CM58" s="125" t="s">
        <v>85</v>
      </c>
    </row>
    <row r="59" s="7" customFormat="1" ht="50.25" customHeight="1">
      <c r="A59" s="113" t="s">
        <v>81</v>
      </c>
      <c r="B59" s="114"/>
      <c r="C59" s="115"/>
      <c r="D59" s="116" t="s">
        <v>96</v>
      </c>
      <c r="E59" s="116"/>
      <c r="F59" s="116"/>
      <c r="G59" s="116"/>
      <c r="H59" s="116"/>
      <c r="I59" s="117"/>
      <c r="J59" s="116" t="s">
        <v>97</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'05 Sionkova 1507-2 - opra...'!J30</f>
        <v>0</v>
      </c>
      <c r="AH59" s="117"/>
      <c r="AI59" s="117"/>
      <c r="AJ59" s="117"/>
      <c r="AK59" s="117"/>
      <c r="AL59" s="117"/>
      <c r="AM59" s="117"/>
      <c r="AN59" s="118">
        <f>SUM(AG59,AT59)</f>
        <v>0</v>
      </c>
      <c r="AO59" s="117"/>
      <c r="AP59" s="117"/>
      <c r="AQ59" s="119" t="s">
        <v>84</v>
      </c>
      <c r="AR59" s="120"/>
      <c r="AS59" s="121">
        <v>0</v>
      </c>
      <c r="AT59" s="122">
        <f>ROUND(SUM(AV59:AW59),2)</f>
        <v>0</v>
      </c>
      <c r="AU59" s="123">
        <f>'05 Sionkova 1507-2 - opra...'!P90</f>
        <v>0</v>
      </c>
      <c r="AV59" s="122">
        <f>'05 Sionkova 1507-2 - opra...'!J33</f>
        <v>0</v>
      </c>
      <c r="AW59" s="122">
        <f>'05 Sionkova 1507-2 - opra...'!J34</f>
        <v>0</v>
      </c>
      <c r="AX59" s="122">
        <f>'05 Sionkova 1507-2 - opra...'!J35</f>
        <v>0</v>
      </c>
      <c r="AY59" s="122">
        <f>'05 Sionkova 1507-2 - opra...'!J36</f>
        <v>0</v>
      </c>
      <c r="AZ59" s="122">
        <f>'05 Sionkova 1507-2 - opra...'!F33</f>
        <v>0</v>
      </c>
      <c r="BA59" s="122">
        <f>'05 Sionkova 1507-2 - opra...'!F34</f>
        <v>0</v>
      </c>
      <c r="BB59" s="122">
        <f>'05 Sionkova 1507-2 - opra...'!F35</f>
        <v>0</v>
      </c>
      <c r="BC59" s="122">
        <f>'05 Sionkova 1507-2 - opra...'!F36</f>
        <v>0</v>
      </c>
      <c r="BD59" s="124">
        <f>'05 Sionkova 1507-2 - opra...'!F37</f>
        <v>0</v>
      </c>
      <c r="BE59" s="7"/>
      <c r="BT59" s="125" t="s">
        <v>85</v>
      </c>
      <c r="BV59" s="125" t="s">
        <v>79</v>
      </c>
      <c r="BW59" s="125" t="s">
        <v>98</v>
      </c>
      <c r="BX59" s="125" t="s">
        <v>5</v>
      </c>
      <c r="CL59" s="125" t="s">
        <v>32</v>
      </c>
      <c r="CM59" s="125" t="s">
        <v>85</v>
      </c>
    </row>
    <row r="60" s="7" customFormat="1" ht="50.25" customHeight="1">
      <c r="A60" s="113" t="s">
        <v>81</v>
      </c>
      <c r="B60" s="114"/>
      <c r="C60" s="115"/>
      <c r="D60" s="116" t="s">
        <v>99</v>
      </c>
      <c r="E60" s="116"/>
      <c r="F60" s="116"/>
      <c r="G60" s="116"/>
      <c r="H60" s="116"/>
      <c r="I60" s="117"/>
      <c r="J60" s="116" t="s">
        <v>100</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'06 Sionkova 1507-2 - opra...'!J30</f>
        <v>0</v>
      </c>
      <c r="AH60" s="117"/>
      <c r="AI60" s="117"/>
      <c r="AJ60" s="117"/>
      <c r="AK60" s="117"/>
      <c r="AL60" s="117"/>
      <c r="AM60" s="117"/>
      <c r="AN60" s="118">
        <f>SUM(AG60,AT60)</f>
        <v>0</v>
      </c>
      <c r="AO60" s="117"/>
      <c r="AP60" s="117"/>
      <c r="AQ60" s="119" t="s">
        <v>84</v>
      </c>
      <c r="AR60" s="120"/>
      <c r="AS60" s="121">
        <v>0</v>
      </c>
      <c r="AT60" s="122">
        <f>ROUND(SUM(AV60:AW60),2)</f>
        <v>0</v>
      </c>
      <c r="AU60" s="123">
        <f>'06 Sionkova 1507-2 - opra...'!P90</f>
        <v>0</v>
      </c>
      <c r="AV60" s="122">
        <f>'06 Sionkova 1507-2 - opra...'!J33</f>
        <v>0</v>
      </c>
      <c r="AW60" s="122">
        <f>'06 Sionkova 1507-2 - opra...'!J34</f>
        <v>0</v>
      </c>
      <c r="AX60" s="122">
        <f>'06 Sionkova 1507-2 - opra...'!J35</f>
        <v>0</v>
      </c>
      <c r="AY60" s="122">
        <f>'06 Sionkova 1507-2 - opra...'!J36</f>
        <v>0</v>
      </c>
      <c r="AZ60" s="122">
        <f>'06 Sionkova 1507-2 - opra...'!F33</f>
        <v>0</v>
      </c>
      <c r="BA60" s="122">
        <f>'06 Sionkova 1507-2 - opra...'!F34</f>
        <v>0</v>
      </c>
      <c r="BB60" s="122">
        <f>'06 Sionkova 1507-2 - opra...'!F35</f>
        <v>0</v>
      </c>
      <c r="BC60" s="122">
        <f>'06 Sionkova 1507-2 - opra...'!F36</f>
        <v>0</v>
      </c>
      <c r="BD60" s="124">
        <f>'06 Sionkova 1507-2 - opra...'!F37</f>
        <v>0</v>
      </c>
      <c r="BE60" s="7"/>
      <c r="BT60" s="125" t="s">
        <v>85</v>
      </c>
      <c r="BV60" s="125" t="s">
        <v>79</v>
      </c>
      <c r="BW60" s="125" t="s">
        <v>101</v>
      </c>
      <c r="BX60" s="125" t="s">
        <v>5</v>
      </c>
      <c r="CL60" s="125" t="s">
        <v>32</v>
      </c>
      <c r="CM60" s="125" t="s">
        <v>85</v>
      </c>
    </row>
    <row r="61" s="7" customFormat="1" ht="50.25" customHeight="1">
      <c r="A61" s="113" t="s">
        <v>81</v>
      </c>
      <c r="B61" s="114"/>
      <c r="C61" s="115"/>
      <c r="D61" s="116" t="s">
        <v>102</v>
      </c>
      <c r="E61" s="116"/>
      <c r="F61" s="116"/>
      <c r="G61" s="116"/>
      <c r="H61" s="116"/>
      <c r="I61" s="117"/>
      <c r="J61" s="116" t="s">
        <v>103</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'07 Sionkova 1507-2 - opra...'!J30</f>
        <v>0</v>
      </c>
      <c r="AH61" s="117"/>
      <c r="AI61" s="117"/>
      <c r="AJ61" s="117"/>
      <c r="AK61" s="117"/>
      <c r="AL61" s="117"/>
      <c r="AM61" s="117"/>
      <c r="AN61" s="118">
        <f>SUM(AG61,AT61)</f>
        <v>0</v>
      </c>
      <c r="AO61" s="117"/>
      <c r="AP61" s="117"/>
      <c r="AQ61" s="119" t="s">
        <v>84</v>
      </c>
      <c r="AR61" s="120"/>
      <c r="AS61" s="121">
        <v>0</v>
      </c>
      <c r="AT61" s="122">
        <f>ROUND(SUM(AV61:AW61),2)</f>
        <v>0</v>
      </c>
      <c r="AU61" s="123">
        <f>'07 Sionkova 1507-2 - opra...'!P90</f>
        <v>0</v>
      </c>
      <c r="AV61" s="122">
        <f>'07 Sionkova 1507-2 - opra...'!J33</f>
        <v>0</v>
      </c>
      <c r="AW61" s="122">
        <f>'07 Sionkova 1507-2 - opra...'!J34</f>
        <v>0</v>
      </c>
      <c r="AX61" s="122">
        <f>'07 Sionkova 1507-2 - opra...'!J35</f>
        <v>0</v>
      </c>
      <c r="AY61" s="122">
        <f>'07 Sionkova 1507-2 - opra...'!J36</f>
        <v>0</v>
      </c>
      <c r="AZ61" s="122">
        <f>'07 Sionkova 1507-2 - opra...'!F33</f>
        <v>0</v>
      </c>
      <c r="BA61" s="122">
        <f>'07 Sionkova 1507-2 - opra...'!F34</f>
        <v>0</v>
      </c>
      <c r="BB61" s="122">
        <f>'07 Sionkova 1507-2 - opra...'!F35</f>
        <v>0</v>
      </c>
      <c r="BC61" s="122">
        <f>'07 Sionkova 1507-2 - opra...'!F36</f>
        <v>0</v>
      </c>
      <c r="BD61" s="124">
        <f>'07 Sionkova 1507-2 - opra...'!F37</f>
        <v>0</v>
      </c>
      <c r="BE61" s="7"/>
      <c r="BT61" s="125" t="s">
        <v>85</v>
      </c>
      <c r="BV61" s="125" t="s">
        <v>79</v>
      </c>
      <c r="BW61" s="125" t="s">
        <v>104</v>
      </c>
      <c r="BX61" s="125" t="s">
        <v>5</v>
      </c>
      <c r="CL61" s="125" t="s">
        <v>32</v>
      </c>
      <c r="CM61" s="125" t="s">
        <v>85</v>
      </c>
    </row>
    <row r="62" s="7" customFormat="1" ht="50.25" customHeight="1">
      <c r="A62" s="113" t="s">
        <v>81</v>
      </c>
      <c r="B62" s="114"/>
      <c r="C62" s="115"/>
      <c r="D62" s="116" t="s">
        <v>105</v>
      </c>
      <c r="E62" s="116"/>
      <c r="F62" s="116"/>
      <c r="G62" s="116"/>
      <c r="H62" s="116"/>
      <c r="I62" s="117"/>
      <c r="J62" s="116" t="s">
        <v>106</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'10 Sionkova 1507-2 - ÚT b...'!J30</f>
        <v>0</v>
      </c>
      <c r="AH62" s="117"/>
      <c r="AI62" s="117"/>
      <c r="AJ62" s="117"/>
      <c r="AK62" s="117"/>
      <c r="AL62" s="117"/>
      <c r="AM62" s="117"/>
      <c r="AN62" s="118">
        <f>SUM(AG62,AT62)</f>
        <v>0</v>
      </c>
      <c r="AO62" s="117"/>
      <c r="AP62" s="117"/>
      <c r="AQ62" s="119" t="s">
        <v>84</v>
      </c>
      <c r="AR62" s="120"/>
      <c r="AS62" s="121">
        <v>0</v>
      </c>
      <c r="AT62" s="122">
        <f>ROUND(SUM(AV62:AW62),2)</f>
        <v>0</v>
      </c>
      <c r="AU62" s="123">
        <f>'10 Sionkova 1507-2 - ÚT b...'!P84</f>
        <v>0</v>
      </c>
      <c r="AV62" s="122">
        <f>'10 Sionkova 1507-2 - ÚT b...'!J33</f>
        <v>0</v>
      </c>
      <c r="AW62" s="122">
        <f>'10 Sionkova 1507-2 - ÚT b...'!J34</f>
        <v>0</v>
      </c>
      <c r="AX62" s="122">
        <f>'10 Sionkova 1507-2 - ÚT b...'!J35</f>
        <v>0</v>
      </c>
      <c r="AY62" s="122">
        <f>'10 Sionkova 1507-2 - ÚT b...'!J36</f>
        <v>0</v>
      </c>
      <c r="AZ62" s="122">
        <f>'10 Sionkova 1507-2 - ÚT b...'!F33</f>
        <v>0</v>
      </c>
      <c r="BA62" s="122">
        <f>'10 Sionkova 1507-2 - ÚT b...'!F34</f>
        <v>0</v>
      </c>
      <c r="BB62" s="122">
        <f>'10 Sionkova 1507-2 - ÚT b...'!F35</f>
        <v>0</v>
      </c>
      <c r="BC62" s="122">
        <f>'10 Sionkova 1507-2 - ÚT b...'!F36</f>
        <v>0</v>
      </c>
      <c r="BD62" s="124">
        <f>'10 Sionkova 1507-2 - ÚT b...'!F37</f>
        <v>0</v>
      </c>
      <c r="BE62" s="7"/>
      <c r="BT62" s="125" t="s">
        <v>85</v>
      </c>
      <c r="BV62" s="125" t="s">
        <v>79</v>
      </c>
      <c r="BW62" s="125" t="s">
        <v>107</v>
      </c>
      <c r="BX62" s="125" t="s">
        <v>5</v>
      </c>
      <c r="CL62" s="125" t="s">
        <v>32</v>
      </c>
      <c r="CM62" s="125" t="s">
        <v>85</v>
      </c>
    </row>
    <row r="63" s="7" customFormat="1" ht="50.25" customHeight="1">
      <c r="A63" s="113" t="s">
        <v>81</v>
      </c>
      <c r="B63" s="114"/>
      <c r="C63" s="115"/>
      <c r="D63" s="116" t="s">
        <v>108</v>
      </c>
      <c r="E63" s="116"/>
      <c r="F63" s="116"/>
      <c r="G63" s="116"/>
      <c r="H63" s="116"/>
      <c r="I63" s="117"/>
      <c r="J63" s="116" t="s">
        <v>109</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'11 Sionkova 1507-2 - ÚT b...'!J30</f>
        <v>0</v>
      </c>
      <c r="AH63" s="117"/>
      <c r="AI63" s="117"/>
      <c r="AJ63" s="117"/>
      <c r="AK63" s="117"/>
      <c r="AL63" s="117"/>
      <c r="AM63" s="117"/>
      <c r="AN63" s="118">
        <f>SUM(AG63,AT63)</f>
        <v>0</v>
      </c>
      <c r="AO63" s="117"/>
      <c r="AP63" s="117"/>
      <c r="AQ63" s="119" t="s">
        <v>84</v>
      </c>
      <c r="AR63" s="120"/>
      <c r="AS63" s="121">
        <v>0</v>
      </c>
      <c r="AT63" s="122">
        <f>ROUND(SUM(AV63:AW63),2)</f>
        <v>0</v>
      </c>
      <c r="AU63" s="123">
        <f>'11 Sionkova 1507-2 - ÚT b...'!P84</f>
        <v>0</v>
      </c>
      <c r="AV63" s="122">
        <f>'11 Sionkova 1507-2 - ÚT b...'!J33</f>
        <v>0</v>
      </c>
      <c r="AW63" s="122">
        <f>'11 Sionkova 1507-2 - ÚT b...'!J34</f>
        <v>0</v>
      </c>
      <c r="AX63" s="122">
        <f>'11 Sionkova 1507-2 - ÚT b...'!J35</f>
        <v>0</v>
      </c>
      <c r="AY63" s="122">
        <f>'11 Sionkova 1507-2 - ÚT b...'!J36</f>
        <v>0</v>
      </c>
      <c r="AZ63" s="122">
        <f>'11 Sionkova 1507-2 - ÚT b...'!F33</f>
        <v>0</v>
      </c>
      <c r="BA63" s="122">
        <f>'11 Sionkova 1507-2 - ÚT b...'!F34</f>
        <v>0</v>
      </c>
      <c r="BB63" s="122">
        <f>'11 Sionkova 1507-2 - ÚT b...'!F35</f>
        <v>0</v>
      </c>
      <c r="BC63" s="122">
        <f>'11 Sionkova 1507-2 - ÚT b...'!F36</f>
        <v>0</v>
      </c>
      <c r="BD63" s="124">
        <f>'11 Sionkova 1507-2 - ÚT b...'!F37</f>
        <v>0</v>
      </c>
      <c r="BE63" s="7"/>
      <c r="BT63" s="125" t="s">
        <v>85</v>
      </c>
      <c r="BV63" s="125" t="s">
        <v>79</v>
      </c>
      <c r="BW63" s="125" t="s">
        <v>110</v>
      </c>
      <c r="BX63" s="125" t="s">
        <v>5</v>
      </c>
      <c r="CL63" s="125" t="s">
        <v>32</v>
      </c>
      <c r="CM63" s="125" t="s">
        <v>85</v>
      </c>
    </row>
    <row r="64" s="7" customFormat="1" ht="50.25" customHeight="1">
      <c r="A64" s="113" t="s">
        <v>81</v>
      </c>
      <c r="B64" s="114"/>
      <c r="C64" s="115"/>
      <c r="D64" s="116" t="s">
        <v>111</v>
      </c>
      <c r="E64" s="116"/>
      <c r="F64" s="116"/>
      <c r="G64" s="116"/>
      <c r="H64" s="116"/>
      <c r="I64" s="117"/>
      <c r="J64" s="116" t="s">
        <v>112</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'12 Sionkova 1507-2 - ÚT b...'!J30</f>
        <v>0</v>
      </c>
      <c r="AH64" s="117"/>
      <c r="AI64" s="117"/>
      <c r="AJ64" s="117"/>
      <c r="AK64" s="117"/>
      <c r="AL64" s="117"/>
      <c r="AM64" s="117"/>
      <c r="AN64" s="118">
        <f>SUM(AG64,AT64)</f>
        <v>0</v>
      </c>
      <c r="AO64" s="117"/>
      <c r="AP64" s="117"/>
      <c r="AQ64" s="119" t="s">
        <v>84</v>
      </c>
      <c r="AR64" s="120"/>
      <c r="AS64" s="121">
        <v>0</v>
      </c>
      <c r="AT64" s="122">
        <f>ROUND(SUM(AV64:AW64),2)</f>
        <v>0</v>
      </c>
      <c r="AU64" s="123">
        <f>'12 Sionkova 1507-2 - ÚT b...'!P84</f>
        <v>0</v>
      </c>
      <c r="AV64" s="122">
        <f>'12 Sionkova 1507-2 - ÚT b...'!J33</f>
        <v>0</v>
      </c>
      <c r="AW64" s="122">
        <f>'12 Sionkova 1507-2 - ÚT b...'!J34</f>
        <v>0</v>
      </c>
      <c r="AX64" s="122">
        <f>'12 Sionkova 1507-2 - ÚT b...'!J35</f>
        <v>0</v>
      </c>
      <c r="AY64" s="122">
        <f>'12 Sionkova 1507-2 - ÚT b...'!J36</f>
        <v>0</v>
      </c>
      <c r="AZ64" s="122">
        <f>'12 Sionkova 1507-2 - ÚT b...'!F33</f>
        <v>0</v>
      </c>
      <c r="BA64" s="122">
        <f>'12 Sionkova 1507-2 - ÚT b...'!F34</f>
        <v>0</v>
      </c>
      <c r="BB64" s="122">
        <f>'12 Sionkova 1507-2 - ÚT b...'!F35</f>
        <v>0</v>
      </c>
      <c r="BC64" s="122">
        <f>'12 Sionkova 1507-2 - ÚT b...'!F36</f>
        <v>0</v>
      </c>
      <c r="BD64" s="124">
        <f>'12 Sionkova 1507-2 - ÚT b...'!F37</f>
        <v>0</v>
      </c>
      <c r="BE64" s="7"/>
      <c r="BT64" s="125" t="s">
        <v>85</v>
      </c>
      <c r="BV64" s="125" t="s">
        <v>79</v>
      </c>
      <c r="BW64" s="125" t="s">
        <v>113</v>
      </c>
      <c r="BX64" s="125" t="s">
        <v>5</v>
      </c>
      <c r="CL64" s="125" t="s">
        <v>32</v>
      </c>
      <c r="CM64" s="125" t="s">
        <v>85</v>
      </c>
    </row>
    <row r="65" s="7" customFormat="1" ht="50.25" customHeight="1">
      <c r="A65" s="113" t="s">
        <v>81</v>
      </c>
      <c r="B65" s="114"/>
      <c r="C65" s="115"/>
      <c r="D65" s="116" t="s">
        <v>114</v>
      </c>
      <c r="E65" s="116"/>
      <c r="F65" s="116"/>
      <c r="G65" s="116"/>
      <c r="H65" s="116"/>
      <c r="I65" s="117"/>
      <c r="J65" s="116" t="s">
        <v>115</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'13 Sionkova 1507-2 - ÚT b...'!J30</f>
        <v>0</v>
      </c>
      <c r="AH65" s="117"/>
      <c r="AI65" s="117"/>
      <c r="AJ65" s="117"/>
      <c r="AK65" s="117"/>
      <c r="AL65" s="117"/>
      <c r="AM65" s="117"/>
      <c r="AN65" s="118">
        <f>SUM(AG65,AT65)</f>
        <v>0</v>
      </c>
      <c r="AO65" s="117"/>
      <c r="AP65" s="117"/>
      <c r="AQ65" s="119" t="s">
        <v>84</v>
      </c>
      <c r="AR65" s="120"/>
      <c r="AS65" s="121">
        <v>0</v>
      </c>
      <c r="AT65" s="122">
        <f>ROUND(SUM(AV65:AW65),2)</f>
        <v>0</v>
      </c>
      <c r="AU65" s="123">
        <f>'13 Sionkova 1507-2 - ÚT b...'!P84</f>
        <v>0</v>
      </c>
      <c r="AV65" s="122">
        <f>'13 Sionkova 1507-2 - ÚT b...'!J33</f>
        <v>0</v>
      </c>
      <c r="AW65" s="122">
        <f>'13 Sionkova 1507-2 - ÚT b...'!J34</f>
        <v>0</v>
      </c>
      <c r="AX65" s="122">
        <f>'13 Sionkova 1507-2 - ÚT b...'!J35</f>
        <v>0</v>
      </c>
      <c r="AY65" s="122">
        <f>'13 Sionkova 1507-2 - ÚT b...'!J36</f>
        <v>0</v>
      </c>
      <c r="AZ65" s="122">
        <f>'13 Sionkova 1507-2 - ÚT b...'!F33</f>
        <v>0</v>
      </c>
      <c r="BA65" s="122">
        <f>'13 Sionkova 1507-2 - ÚT b...'!F34</f>
        <v>0</v>
      </c>
      <c r="BB65" s="122">
        <f>'13 Sionkova 1507-2 - ÚT b...'!F35</f>
        <v>0</v>
      </c>
      <c r="BC65" s="122">
        <f>'13 Sionkova 1507-2 - ÚT b...'!F36</f>
        <v>0</v>
      </c>
      <c r="BD65" s="124">
        <f>'13 Sionkova 1507-2 - ÚT b...'!F37</f>
        <v>0</v>
      </c>
      <c r="BE65" s="7"/>
      <c r="BT65" s="125" t="s">
        <v>85</v>
      </c>
      <c r="BV65" s="125" t="s">
        <v>79</v>
      </c>
      <c r="BW65" s="125" t="s">
        <v>116</v>
      </c>
      <c r="BX65" s="125" t="s">
        <v>5</v>
      </c>
      <c r="CL65" s="125" t="s">
        <v>32</v>
      </c>
      <c r="CM65" s="125" t="s">
        <v>85</v>
      </c>
    </row>
    <row r="66" s="7" customFormat="1" ht="50.25" customHeight="1">
      <c r="A66" s="113" t="s">
        <v>81</v>
      </c>
      <c r="B66" s="114"/>
      <c r="C66" s="115"/>
      <c r="D66" s="116" t="s">
        <v>117</v>
      </c>
      <c r="E66" s="116"/>
      <c r="F66" s="116"/>
      <c r="G66" s="116"/>
      <c r="H66" s="116"/>
      <c r="I66" s="117"/>
      <c r="J66" s="116" t="s">
        <v>118</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8">
        <f>'15 Sionkova 1507-2 - Vedl...'!J30</f>
        <v>0</v>
      </c>
      <c r="AH66" s="117"/>
      <c r="AI66" s="117"/>
      <c r="AJ66" s="117"/>
      <c r="AK66" s="117"/>
      <c r="AL66" s="117"/>
      <c r="AM66" s="117"/>
      <c r="AN66" s="118">
        <f>SUM(AG66,AT66)</f>
        <v>0</v>
      </c>
      <c r="AO66" s="117"/>
      <c r="AP66" s="117"/>
      <c r="AQ66" s="119" t="s">
        <v>84</v>
      </c>
      <c r="AR66" s="120"/>
      <c r="AS66" s="121">
        <v>0</v>
      </c>
      <c r="AT66" s="122">
        <f>ROUND(SUM(AV66:AW66),2)</f>
        <v>0</v>
      </c>
      <c r="AU66" s="123">
        <f>'15 Sionkova 1507-2 - Vedl...'!P82</f>
        <v>0</v>
      </c>
      <c r="AV66" s="122">
        <f>'15 Sionkova 1507-2 - Vedl...'!J33</f>
        <v>0</v>
      </c>
      <c r="AW66" s="122">
        <f>'15 Sionkova 1507-2 - Vedl...'!J34</f>
        <v>0</v>
      </c>
      <c r="AX66" s="122">
        <f>'15 Sionkova 1507-2 - Vedl...'!J35</f>
        <v>0</v>
      </c>
      <c r="AY66" s="122">
        <f>'15 Sionkova 1507-2 - Vedl...'!J36</f>
        <v>0</v>
      </c>
      <c r="AZ66" s="122">
        <f>'15 Sionkova 1507-2 - Vedl...'!F33</f>
        <v>0</v>
      </c>
      <c r="BA66" s="122">
        <f>'15 Sionkova 1507-2 - Vedl...'!F34</f>
        <v>0</v>
      </c>
      <c r="BB66" s="122">
        <f>'15 Sionkova 1507-2 - Vedl...'!F35</f>
        <v>0</v>
      </c>
      <c r="BC66" s="122">
        <f>'15 Sionkova 1507-2 - Vedl...'!F36</f>
        <v>0</v>
      </c>
      <c r="BD66" s="124">
        <f>'15 Sionkova 1507-2 - Vedl...'!F37</f>
        <v>0</v>
      </c>
      <c r="BE66" s="7"/>
      <c r="BT66" s="125" t="s">
        <v>85</v>
      </c>
      <c r="BV66" s="125" t="s">
        <v>79</v>
      </c>
      <c r="BW66" s="125" t="s">
        <v>119</v>
      </c>
      <c r="BX66" s="125" t="s">
        <v>5</v>
      </c>
      <c r="CL66" s="125" t="s">
        <v>32</v>
      </c>
      <c r="CM66" s="125" t="s">
        <v>85</v>
      </c>
    </row>
    <row r="67" s="7" customFormat="1" ht="50.25" customHeight="1">
      <c r="A67" s="113" t="s">
        <v>81</v>
      </c>
      <c r="B67" s="114"/>
      <c r="C67" s="115"/>
      <c r="D67" s="116" t="s">
        <v>120</v>
      </c>
      <c r="E67" s="116"/>
      <c r="F67" s="116"/>
      <c r="G67" s="116"/>
      <c r="H67" s="116"/>
      <c r="I67" s="117"/>
      <c r="J67" s="116" t="s">
        <v>121</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'14 Sionkova 1507-2 - Elek...'!J30</f>
        <v>0</v>
      </c>
      <c r="AH67" s="117"/>
      <c r="AI67" s="117"/>
      <c r="AJ67" s="117"/>
      <c r="AK67" s="117"/>
      <c r="AL67" s="117"/>
      <c r="AM67" s="117"/>
      <c r="AN67" s="118">
        <f>SUM(AG67,AT67)</f>
        <v>0</v>
      </c>
      <c r="AO67" s="117"/>
      <c r="AP67" s="117"/>
      <c r="AQ67" s="119" t="s">
        <v>84</v>
      </c>
      <c r="AR67" s="120"/>
      <c r="AS67" s="126">
        <v>0</v>
      </c>
      <c r="AT67" s="127">
        <f>ROUND(SUM(AV67:AW67),2)</f>
        <v>0</v>
      </c>
      <c r="AU67" s="128">
        <f>'14 Sionkova 1507-2 - Elek...'!P81</f>
        <v>0</v>
      </c>
      <c r="AV67" s="127">
        <f>'14 Sionkova 1507-2 - Elek...'!J33</f>
        <v>0</v>
      </c>
      <c r="AW67" s="127">
        <f>'14 Sionkova 1507-2 - Elek...'!J34</f>
        <v>0</v>
      </c>
      <c r="AX67" s="127">
        <f>'14 Sionkova 1507-2 - Elek...'!J35</f>
        <v>0</v>
      </c>
      <c r="AY67" s="127">
        <f>'14 Sionkova 1507-2 - Elek...'!J36</f>
        <v>0</v>
      </c>
      <c r="AZ67" s="127">
        <f>'14 Sionkova 1507-2 - Elek...'!F33</f>
        <v>0</v>
      </c>
      <c r="BA67" s="127">
        <f>'14 Sionkova 1507-2 - Elek...'!F34</f>
        <v>0</v>
      </c>
      <c r="BB67" s="127">
        <f>'14 Sionkova 1507-2 - Elek...'!F35</f>
        <v>0</v>
      </c>
      <c r="BC67" s="127">
        <f>'14 Sionkova 1507-2 - Elek...'!F36</f>
        <v>0</v>
      </c>
      <c r="BD67" s="129">
        <f>'14 Sionkova 1507-2 - Elek...'!F37</f>
        <v>0</v>
      </c>
      <c r="BE67" s="7"/>
      <c r="BT67" s="125" t="s">
        <v>85</v>
      </c>
      <c r="BV67" s="125" t="s">
        <v>79</v>
      </c>
      <c r="BW67" s="125" t="s">
        <v>122</v>
      </c>
      <c r="BX67" s="125" t="s">
        <v>5</v>
      </c>
      <c r="CL67" s="125" t="s">
        <v>32</v>
      </c>
      <c r="CM67" s="125" t="s">
        <v>85</v>
      </c>
    </row>
    <row r="68" s="2" customFormat="1" ht="30" customHeight="1">
      <c r="A68" s="40"/>
      <c r="B68" s="41"/>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6"/>
      <c r="AS68" s="40"/>
      <c r="AT68" s="40"/>
      <c r="AU68" s="40"/>
      <c r="AV68" s="40"/>
      <c r="AW68" s="40"/>
      <c r="AX68" s="40"/>
      <c r="AY68" s="40"/>
      <c r="AZ68" s="40"/>
      <c r="BA68" s="40"/>
      <c r="BB68" s="40"/>
      <c r="BC68" s="40"/>
      <c r="BD68" s="40"/>
      <c r="BE68" s="40"/>
    </row>
    <row r="69" s="2" customFormat="1" ht="6.96" customHeight="1">
      <c r="A69" s="40"/>
      <c r="B69" s="61"/>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46"/>
      <c r="AS69" s="40"/>
      <c r="AT69" s="40"/>
      <c r="AU69" s="40"/>
      <c r="AV69" s="40"/>
      <c r="AW69" s="40"/>
      <c r="AX69" s="40"/>
      <c r="AY69" s="40"/>
      <c r="AZ69" s="40"/>
      <c r="BA69" s="40"/>
      <c r="BB69" s="40"/>
      <c r="BC69" s="40"/>
      <c r="BD69" s="40"/>
      <c r="BE69" s="40"/>
    </row>
  </sheetData>
  <sheetProtection sheet="1" formatColumns="0" formatRows="0" objects="1" scenarios="1" spinCount="100000" saltValue="WNqj4XZMk1ZChjKRATEaH5kmdnfiL9yAGmjnKK57D4SNoURn1VEhTUx58n/dlFiwDmKeHqbZFtZQgzttdPXviQ==" hashValue="vajn3UjZMLK7vMsB+avvaNOGNGW18nPoAZeewKHeAXzxQ+CSE6bceUtchPtxxu9akPW1Lkdfaz0KzMmWvoxvdA=="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01 Sionkova 1507-2 - zate...'!C2" display="/"/>
    <hyperlink ref="A56" location="'02 Sionkova 1507-2 - sana...'!C2" display="/"/>
    <hyperlink ref="A57" location="'03 Sionkova 1507-2 - výmě...'!C2" display="/"/>
    <hyperlink ref="A58" location="'04 Sionkova 1507-2 - opra...'!C2" display="/"/>
    <hyperlink ref="A59" location="'05 Sionkova 1507-2 - opra...'!C2" display="/"/>
    <hyperlink ref="A60" location="'06 Sionkova 1507-2 - opra...'!C2" display="/"/>
    <hyperlink ref="A61" location="'07 Sionkova 1507-2 - opra...'!C2" display="/"/>
    <hyperlink ref="A62" location="'10 Sionkova 1507-2 - ÚT b...'!C2" display="/"/>
    <hyperlink ref="A63" location="'11 Sionkova 1507-2 - ÚT b...'!C2" display="/"/>
    <hyperlink ref="A64" location="'12 Sionkova 1507-2 - ÚT b...'!C2" display="/"/>
    <hyperlink ref="A65" location="'13 Sionkova 1507-2 - ÚT b...'!C2" display="/"/>
    <hyperlink ref="A66" location="'15 Sionkova 1507-2 - Vedl...'!C2" display="/"/>
    <hyperlink ref="A67" location="'14 Sionkova 1507-2 - Ele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11 Sionkova 1507/2 - ÚT byt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1507/2</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11 Sionkova 1507/2 - ÚT byt č.2</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I9phwna4PXIEqF6XVTa5gNWZfV0eeEFB7DcccjWz2TqmUPXb7Rhvu3XbzGZ6D4K6SXiWhgkdxjxD6fdidIzrEQ==" hashValue="Xi5EoP2VdI1od8DJpLRHzcUTdrVAzyqDNwKy96YGtgaTmsTAEp2prPS0+VwGLZClefHr2dyTyiJD+NWLasQ0C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12 Sionkova 1507/2 - ÚT byt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1507/2</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12 Sionkova 1507/2 - ÚT byt č.3</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0DJsSkBjzBKa8Nz6hd4XM1VFEVVndlWWnNfBlDIYkrEQMbXAM1AsQYV0IXiBjAivuYfaTEIFGO0CHNckID7i/g==" hashValue="l+AkNJH6ZtXKwoXgIUlgddjMbfabwqKEG7+7hlLTaS894mP9Bti/JcVhrF/W+IUtJO6v+Qy76IN7/NXn0hs/IQ=="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13 Sionkova 1507/2 - ÚT byt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1507/2</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13 Sionkova 1507/2 - ÚT byt č.4</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Rx4RIOeALqrlSTJw9nBEPfXWsVM16xGfK/AEKkPfCZ7okRiupNigGKuHI1BIvgNUSDznDFybeUfI/tSkW9fH2A==" hashValue="Tg6JKuxlpOvOu8WhUA6wDi3uWBFpgxHrSkn7+uDgsMtJqrMwItKTS3R/2TcVIZEvUUnFaz4YWhnlv9VAGCEA9Q=="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1530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ROUND((SUM(BE82:BE91)),  2)</f>
        <v>0</v>
      </c>
      <c r="G33" s="40"/>
      <c r="H33" s="40"/>
      <c r="I33" s="150">
        <v>0.20999999999999999</v>
      </c>
      <c r="J33" s="149">
        <f>ROUND(((SUM(BE82:BE91))*I33),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ROUND((SUM(BF82:BF91)),  2)</f>
        <v>0</v>
      </c>
      <c r="G34" s="40"/>
      <c r="H34" s="40"/>
      <c r="I34" s="150">
        <v>0.14999999999999999</v>
      </c>
      <c r="J34" s="149">
        <f>ROUND(((SUM(BF82:BF91))*I34),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ROUND((SUM(BG82:BG91)),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ROUND((SUM(BH82:BH91)),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ROUND((SUM(BI82:BI91)),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15 Sionkova 1507/2 - Vedlejší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J82</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1531</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1532</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1533</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4" t="s">
        <v>153</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3"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Sionkova 1507/2</v>
      </c>
      <c r="F72" s="33"/>
      <c r="G72" s="33"/>
      <c r="H72" s="33"/>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124</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15 Sionkova 1507/2 - Vedlejší náklady</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22</v>
      </c>
      <c r="D76" s="42"/>
      <c r="E76" s="42"/>
      <c r="F76" s="28" t="str">
        <f>F12</f>
        <v>ulice Sionkova a ulice 8. března</v>
      </c>
      <c r="G76" s="42"/>
      <c r="H76" s="42"/>
      <c r="I76" s="33" t="s">
        <v>24</v>
      </c>
      <c r="J76" s="74" t="str">
        <f>IF(J12="","",J12)</f>
        <v>8. 12. 2020</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3" t="s">
        <v>30</v>
      </c>
      <c r="D78" s="42"/>
      <c r="E78" s="42"/>
      <c r="F78" s="28" t="str">
        <f>E15</f>
        <v>Statutární město Ostrava, obvod Slezská Ostrava</v>
      </c>
      <c r="G78" s="42"/>
      <c r="H78" s="42"/>
      <c r="I78" s="33" t="s">
        <v>37</v>
      </c>
      <c r="J78" s="38" t="str">
        <f>E21</f>
        <v>Made 4 BIM s.r.o.</v>
      </c>
      <c r="K78" s="42"/>
      <c r="L78" s="136"/>
      <c r="S78" s="40"/>
      <c r="T78" s="40"/>
      <c r="U78" s="40"/>
      <c r="V78" s="40"/>
      <c r="W78" s="40"/>
      <c r="X78" s="40"/>
      <c r="Y78" s="40"/>
      <c r="Z78" s="40"/>
      <c r="AA78" s="40"/>
      <c r="AB78" s="40"/>
      <c r="AC78" s="40"/>
      <c r="AD78" s="40"/>
      <c r="AE78" s="40"/>
    </row>
    <row r="79" s="2" customFormat="1" ht="15.15" customHeight="1">
      <c r="A79" s="40"/>
      <c r="B79" s="41"/>
      <c r="C79" s="33" t="s">
        <v>35</v>
      </c>
      <c r="D79" s="42"/>
      <c r="E79" s="42"/>
      <c r="F79" s="28" t="str">
        <f>IF(E18="","",E18)</f>
        <v>Vyplň údaj</v>
      </c>
      <c r="G79" s="42"/>
      <c r="H79" s="42"/>
      <c r="I79" s="33" t="s">
        <v>40</v>
      </c>
      <c r="J79" s="38" t="str">
        <f>E24</f>
        <v>Made 4 BIM s.r.o.</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154</v>
      </c>
      <c r="D81" s="182" t="s">
        <v>62</v>
      </c>
      <c r="E81" s="182" t="s">
        <v>58</v>
      </c>
      <c r="F81" s="182" t="s">
        <v>59</v>
      </c>
      <c r="G81" s="182" t="s">
        <v>155</v>
      </c>
      <c r="H81" s="182" t="s">
        <v>156</v>
      </c>
      <c r="I81" s="182" t="s">
        <v>157</v>
      </c>
      <c r="J81" s="182" t="s">
        <v>131</v>
      </c>
      <c r="K81" s="183" t="s">
        <v>158</v>
      </c>
      <c r="L81" s="184"/>
      <c r="M81" s="94" t="s">
        <v>32</v>
      </c>
      <c r="N81" s="95" t="s">
        <v>47</v>
      </c>
      <c r="O81" s="95" t="s">
        <v>159</v>
      </c>
      <c r="P81" s="95" t="s">
        <v>160</v>
      </c>
      <c r="Q81" s="95" t="s">
        <v>161</v>
      </c>
      <c r="R81" s="95" t="s">
        <v>162</v>
      </c>
      <c r="S81" s="95" t="s">
        <v>163</v>
      </c>
      <c r="T81" s="96" t="s">
        <v>164</v>
      </c>
      <c r="U81" s="179"/>
      <c r="V81" s="179"/>
      <c r="W81" s="179"/>
      <c r="X81" s="179"/>
      <c r="Y81" s="179"/>
      <c r="Z81" s="179"/>
      <c r="AA81" s="179"/>
      <c r="AB81" s="179"/>
      <c r="AC81" s="179"/>
      <c r="AD81" s="179"/>
      <c r="AE81" s="179"/>
    </row>
    <row r="82" s="2" customFormat="1" ht="22.8" customHeight="1">
      <c r="A82" s="40"/>
      <c r="B82" s="41"/>
      <c r="C82" s="101" t="s">
        <v>165</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8" t="s">
        <v>76</v>
      </c>
      <c r="AU82" s="18" t="s">
        <v>132</v>
      </c>
      <c r="BK82" s="189">
        <f>BK83</f>
        <v>0</v>
      </c>
    </row>
    <row r="83" s="12" customFormat="1" ht="25.92" customHeight="1">
      <c r="A83" s="12"/>
      <c r="B83" s="190"/>
      <c r="C83" s="191"/>
      <c r="D83" s="192" t="s">
        <v>76</v>
      </c>
      <c r="E83" s="193" t="s">
        <v>1534</v>
      </c>
      <c r="F83" s="193" t="s">
        <v>1535</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216</v>
      </c>
      <c r="AT83" s="202" t="s">
        <v>76</v>
      </c>
      <c r="AU83" s="202" t="s">
        <v>77</v>
      </c>
      <c r="AY83" s="201" t="s">
        <v>168</v>
      </c>
      <c r="BK83" s="203">
        <f>BK84+BK87</f>
        <v>0</v>
      </c>
    </row>
    <row r="84" s="12" customFormat="1" ht="22.8" customHeight="1">
      <c r="A84" s="12"/>
      <c r="B84" s="190"/>
      <c r="C84" s="191"/>
      <c r="D84" s="192" t="s">
        <v>76</v>
      </c>
      <c r="E84" s="204" t="s">
        <v>1536</v>
      </c>
      <c r="F84" s="204" t="s">
        <v>1537</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216</v>
      </c>
      <c r="AT84" s="202" t="s">
        <v>76</v>
      </c>
      <c r="AU84" s="202" t="s">
        <v>85</v>
      </c>
      <c r="AY84" s="201" t="s">
        <v>168</v>
      </c>
      <c r="BK84" s="203">
        <f>SUM(BK85:BK86)</f>
        <v>0</v>
      </c>
    </row>
    <row r="85" s="2" customFormat="1" ht="24.15" customHeight="1">
      <c r="A85" s="40"/>
      <c r="B85" s="41"/>
      <c r="C85" s="206" t="s">
        <v>85</v>
      </c>
      <c r="D85" s="206" t="s">
        <v>172</v>
      </c>
      <c r="E85" s="207" t="s">
        <v>1538</v>
      </c>
      <c r="F85" s="208" t="s">
        <v>1539</v>
      </c>
      <c r="G85" s="209" t="s">
        <v>1286</v>
      </c>
      <c r="H85" s="210">
        <v>1</v>
      </c>
      <c r="I85" s="211"/>
      <c r="J85" s="212">
        <f>ROUND(I85*H85,2)</f>
        <v>0</v>
      </c>
      <c r="K85" s="208" t="s">
        <v>176</v>
      </c>
      <c r="L85" s="46"/>
      <c r="M85" s="213" t="s">
        <v>32</v>
      </c>
      <c r="N85" s="214" t="s">
        <v>49</v>
      </c>
      <c r="O85" s="86"/>
      <c r="P85" s="215">
        <f>O85*H85</f>
        <v>0</v>
      </c>
      <c r="Q85" s="215">
        <v>0</v>
      </c>
      <c r="R85" s="215">
        <f>Q85*H85</f>
        <v>0</v>
      </c>
      <c r="S85" s="215">
        <v>0</v>
      </c>
      <c r="T85" s="216">
        <f>S85*H85</f>
        <v>0</v>
      </c>
      <c r="U85" s="40"/>
      <c r="V85" s="40"/>
      <c r="W85" s="40"/>
      <c r="X85" s="40"/>
      <c r="Y85" s="40"/>
      <c r="Z85" s="40"/>
      <c r="AA85" s="40"/>
      <c r="AB85" s="40"/>
      <c r="AC85" s="40"/>
      <c r="AD85" s="40"/>
      <c r="AE85" s="40"/>
      <c r="AR85" s="217" t="s">
        <v>1540</v>
      </c>
      <c r="AT85" s="217" t="s">
        <v>172</v>
      </c>
      <c r="AU85" s="217" t="s">
        <v>178</v>
      </c>
      <c r="AY85" s="18" t="s">
        <v>168</v>
      </c>
      <c r="BE85" s="218">
        <f>IF(N85="základní",J85,0)</f>
        <v>0</v>
      </c>
      <c r="BF85" s="218">
        <f>IF(N85="snížená",J85,0)</f>
        <v>0</v>
      </c>
      <c r="BG85" s="218">
        <f>IF(N85="zákl. přenesená",J85,0)</f>
        <v>0</v>
      </c>
      <c r="BH85" s="218">
        <f>IF(N85="sníž. přenesená",J85,0)</f>
        <v>0</v>
      </c>
      <c r="BI85" s="218">
        <f>IF(N85="nulová",J85,0)</f>
        <v>0</v>
      </c>
      <c r="BJ85" s="18" t="s">
        <v>178</v>
      </c>
      <c r="BK85" s="218">
        <f>ROUND(I85*H85,2)</f>
        <v>0</v>
      </c>
      <c r="BL85" s="18" t="s">
        <v>1540</v>
      </c>
      <c r="BM85" s="217" t="s">
        <v>1541</v>
      </c>
    </row>
    <row r="86" s="2" customFormat="1">
      <c r="A86" s="40"/>
      <c r="B86" s="41"/>
      <c r="C86" s="42"/>
      <c r="D86" s="219" t="s">
        <v>1542</v>
      </c>
      <c r="E86" s="42"/>
      <c r="F86" s="220" t="s">
        <v>1543</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8" t="s">
        <v>1542</v>
      </c>
      <c r="AU86" s="18" t="s">
        <v>178</v>
      </c>
    </row>
    <row r="87" s="12" customFormat="1" ht="22.8" customHeight="1">
      <c r="A87" s="12"/>
      <c r="B87" s="190"/>
      <c r="C87" s="191"/>
      <c r="D87" s="192" t="s">
        <v>76</v>
      </c>
      <c r="E87" s="204" t="s">
        <v>1544</v>
      </c>
      <c r="F87" s="204" t="s">
        <v>1545</v>
      </c>
      <c r="G87" s="191"/>
      <c r="H87" s="191"/>
      <c r="I87" s="194"/>
      <c r="J87" s="205">
        <f>BK87</f>
        <v>0</v>
      </c>
      <c r="K87" s="191"/>
      <c r="L87" s="196"/>
      <c r="M87" s="197"/>
      <c r="N87" s="198"/>
      <c r="O87" s="198"/>
      <c r="P87" s="199">
        <f>SUM(P88:P91)</f>
        <v>0</v>
      </c>
      <c r="Q87" s="198"/>
      <c r="R87" s="199">
        <f>SUM(R88:R91)</f>
        <v>0</v>
      </c>
      <c r="S87" s="198"/>
      <c r="T87" s="200">
        <f>SUM(T88:T91)</f>
        <v>0</v>
      </c>
      <c r="U87" s="12"/>
      <c r="V87" s="12"/>
      <c r="W87" s="12"/>
      <c r="X87" s="12"/>
      <c r="Y87" s="12"/>
      <c r="Z87" s="12"/>
      <c r="AA87" s="12"/>
      <c r="AB87" s="12"/>
      <c r="AC87" s="12"/>
      <c r="AD87" s="12"/>
      <c r="AE87" s="12"/>
      <c r="AR87" s="201" t="s">
        <v>216</v>
      </c>
      <c r="AT87" s="202" t="s">
        <v>76</v>
      </c>
      <c r="AU87" s="202" t="s">
        <v>85</v>
      </c>
      <c r="AY87" s="201" t="s">
        <v>168</v>
      </c>
      <c r="BK87" s="203">
        <f>SUM(BK88:BK91)</f>
        <v>0</v>
      </c>
    </row>
    <row r="88" s="2" customFormat="1" ht="14.4" customHeight="1">
      <c r="A88" s="40"/>
      <c r="B88" s="41"/>
      <c r="C88" s="206" t="s">
        <v>178</v>
      </c>
      <c r="D88" s="206" t="s">
        <v>172</v>
      </c>
      <c r="E88" s="207" t="s">
        <v>1546</v>
      </c>
      <c r="F88" s="208" t="s">
        <v>1547</v>
      </c>
      <c r="G88" s="209" t="s">
        <v>1286</v>
      </c>
      <c r="H88" s="210">
        <v>1</v>
      </c>
      <c r="I88" s="211"/>
      <c r="J88" s="212">
        <f>ROUND(I88*H88,2)</f>
        <v>0</v>
      </c>
      <c r="K88" s="208" t="s">
        <v>176</v>
      </c>
      <c r="L88" s="46"/>
      <c r="M88" s="213" t="s">
        <v>32</v>
      </c>
      <c r="N88" s="214" t="s">
        <v>49</v>
      </c>
      <c r="O88" s="86"/>
      <c r="P88" s="215">
        <f>O88*H88</f>
        <v>0</v>
      </c>
      <c r="Q88" s="215">
        <v>0</v>
      </c>
      <c r="R88" s="215">
        <f>Q88*H88</f>
        <v>0</v>
      </c>
      <c r="S88" s="215">
        <v>0</v>
      </c>
      <c r="T88" s="216">
        <f>S88*H88</f>
        <v>0</v>
      </c>
      <c r="U88" s="40"/>
      <c r="V88" s="40"/>
      <c r="W88" s="40"/>
      <c r="X88" s="40"/>
      <c r="Y88" s="40"/>
      <c r="Z88" s="40"/>
      <c r="AA88" s="40"/>
      <c r="AB88" s="40"/>
      <c r="AC88" s="40"/>
      <c r="AD88" s="40"/>
      <c r="AE88" s="40"/>
      <c r="AR88" s="217" t="s">
        <v>1540</v>
      </c>
      <c r="AT88" s="217" t="s">
        <v>172</v>
      </c>
      <c r="AU88" s="217" t="s">
        <v>178</v>
      </c>
      <c r="AY88" s="18" t="s">
        <v>168</v>
      </c>
      <c r="BE88" s="218">
        <f>IF(N88="základní",J88,0)</f>
        <v>0</v>
      </c>
      <c r="BF88" s="218">
        <f>IF(N88="snížená",J88,0)</f>
        <v>0</v>
      </c>
      <c r="BG88" s="218">
        <f>IF(N88="zákl. přenesená",J88,0)</f>
        <v>0</v>
      </c>
      <c r="BH88" s="218">
        <f>IF(N88="sníž. přenesená",J88,0)</f>
        <v>0</v>
      </c>
      <c r="BI88" s="218">
        <f>IF(N88="nulová",J88,0)</f>
        <v>0</v>
      </c>
      <c r="BJ88" s="18" t="s">
        <v>178</v>
      </c>
      <c r="BK88" s="218">
        <f>ROUND(I88*H88,2)</f>
        <v>0</v>
      </c>
      <c r="BL88" s="18" t="s">
        <v>1540</v>
      </c>
      <c r="BM88" s="217" t="s">
        <v>1548</v>
      </c>
    </row>
    <row r="89" s="2" customFormat="1">
      <c r="A89" s="40"/>
      <c r="B89" s="41"/>
      <c r="C89" s="42"/>
      <c r="D89" s="219" t="s">
        <v>1542</v>
      </c>
      <c r="E89" s="42"/>
      <c r="F89" s="220" t="s">
        <v>1549</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8" t="s">
        <v>1542</v>
      </c>
      <c r="AU89" s="18" t="s">
        <v>178</v>
      </c>
    </row>
    <row r="90" s="2" customFormat="1" ht="14.4" customHeight="1">
      <c r="A90" s="40"/>
      <c r="B90" s="41"/>
      <c r="C90" s="206" t="s">
        <v>205</v>
      </c>
      <c r="D90" s="206" t="s">
        <v>172</v>
      </c>
      <c r="E90" s="207" t="s">
        <v>1550</v>
      </c>
      <c r="F90" s="208" t="s">
        <v>1551</v>
      </c>
      <c r="G90" s="209" t="s">
        <v>1286</v>
      </c>
      <c r="H90" s="210">
        <v>1</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1540</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1540</v>
      </c>
      <c r="BM90" s="217" t="s">
        <v>1552</v>
      </c>
    </row>
    <row r="91" s="2" customFormat="1">
      <c r="A91" s="40"/>
      <c r="B91" s="41"/>
      <c r="C91" s="42"/>
      <c r="D91" s="219" t="s">
        <v>1542</v>
      </c>
      <c r="E91" s="42"/>
      <c r="F91" s="220" t="s">
        <v>1553</v>
      </c>
      <c r="G91" s="42"/>
      <c r="H91" s="42"/>
      <c r="I91" s="221"/>
      <c r="J91" s="42"/>
      <c r="K91" s="42"/>
      <c r="L91" s="46"/>
      <c r="M91" s="270"/>
      <c r="N91" s="271"/>
      <c r="O91" s="272"/>
      <c r="P91" s="272"/>
      <c r="Q91" s="272"/>
      <c r="R91" s="272"/>
      <c r="S91" s="272"/>
      <c r="T91" s="273"/>
      <c r="U91" s="40"/>
      <c r="V91" s="40"/>
      <c r="W91" s="40"/>
      <c r="X91" s="40"/>
      <c r="Y91" s="40"/>
      <c r="Z91" s="40"/>
      <c r="AA91" s="40"/>
      <c r="AB91" s="40"/>
      <c r="AC91" s="40"/>
      <c r="AD91" s="40"/>
      <c r="AE91" s="40"/>
      <c r="AT91" s="18" t="s">
        <v>1542</v>
      </c>
      <c r="AU91" s="18" t="s">
        <v>178</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7Bvib5FH82cK30Nooc2xvWUVTl+slGuWQ9bCwV1roBnJFLgugLaMqv9c/H3mxkQwWhEIqD9pt8jytfpfagUsVw==" hashValue="dP57yjnno9AtbV1CMnxzuSuK9sXPas20uJhDNU/6p6u0Q2fZGhq8GE1bJoCIWdDLgypqNjtmcjFS4i1B4LbdRg=="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1554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ROUND((SUM(BE81:BE85)),  2)</f>
        <v>0</v>
      </c>
      <c r="G33" s="40"/>
      <c r="H33" s="40"/>
      <c r="I33" s="150">
        <v>0.20999999999999999</v>
      </c>
      <c r="J33" s="149">
        <f>ROUND(((SUM(BE81:BE85))*I33),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ROUND((SUM(BF81:BF85)),  2)</f>
        <v>0</v>
      </c>
      <c r="G34" s="40"/>
      <c r="H34" s="40"/>
      <c r="I34" s="150">
        <v>0.14999999999999999</v>
      </c>
      <c r="J34" s="149">
        <f>ROUND(((SUM(BF81:BF85))*I34),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ROUND((SUM(BG81:BG85)),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ROUND((SUM(BH81:BH85)),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ROUND((SUM(BI81:BI85)),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14 Sionkova 1507/2 - Elektrotechnika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1555</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1556</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4" t="s">
        <v>153</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3"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Sionkova 1507/2</v>
      </c>
      <c r="F71" s="33"/>
      <c r="G71" s="33"/>
      <c r="H71" s="33"/>
      <c r="I71" s="42"/>
      <c r="J71" s="42"/>
      <c r="K71" s="42"/>
      <c r="L71" s="136"/>
      <c r="S71" s="40"/>
      <c r="T71" s="40"/>
      <c r="U71" s="40"/>
      <c r="V71" s="40"/>
      <c r="W71" s="40"/>
      <c r="X71" s="40"/>
      <c r="Y71" s="40"/>
      <c r="Z71" s="40"/>
      <c r="AA71" s="40"/>
      <c r="AB71" s="40"/>
      <c r="AC71" s="40"/>
      <c r="AD71" s="40"/>
      <c r="AE71" s="40"/>
    </row>
    <row r="72" s="2" customFormat="1" ht="12" customHeight="1">
      <c r="A72" s="40"/>
      <c r="B72" s="41"/>
      <c r="C72" s="33" t="s">
        <v>124</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14 Sionkova 1507/2 - Elektrotechnika</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3" t="s">
        <v>22</v>
      </c>
      <c r="D75" s="42"/>
      <c r="E75" s="42"/>
      <c r="F75" s="28" t="str">
        <f>F12</f>
        <v>ulice Sionkova a ulice 8. března</v>
      </c>
      <c r="G75" s="42"/>
      <c r="H75" s="42"/>
      <c r="I75" s="33" t="s">
        <v>24</v>
      </c>
      <c r="J75" s="74" t="str">
        <f>IF(J12="","",J12)</f>
        <v>8. 12. 2020</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5.15" customHeight="1">
      <c r="A77" s="40"/>
      <c r="B77" s="41"/>
      <c r="C77" s="33" t="s">
        <v>30</v>
      </c>
      <c r="D77" s="42"/>
      <c r="E77" s="42"/>
      <c r="F77" s="28" t="str">
        <f>E15</f>
        <v>Statutární město Ostrava, obvod Slezská Ostrava</v>
      </c>
      <c r="G77" s="42"/>
      <c r="H77" s="42"/>
      <c r="I77" s="33" t="s">
        <v>37</v>
      </c>
      <c r="J77" s="38" t="str">
        <f>E21</f>
        <v>Made 4 BIM s.r.o.</v>
      </c>
      <c r="K77" s="42"/>
      <c r="L77" s="136"/>
      <c r="S77" s="40"/>
      <c r="T77" s="40"/>
      <c r="U77" s="40"/>
      <c r="V77" s="40"/>
      <c r="W77" s="40"/>
      <c r="X77" s="40"/>
      <c r="Y77" s="40"/>
      <c r="Z77" s="40"/>
      <c r="AA77" s="40"/>
      <c r="AB77" s="40"/>
      <c r="AC77" s="40"/>
      <c r="AD77" s="40"/>
      <c r="AE77" s="40"/>
    </row>
    <row r="78" s="2" customFormat="1" ht="15.15" customHeight="1">
      <c r="A78" s="40"/>
      <c r="B78" s="41"/>
      <c r="C78" s="33" t="s">
        <v>35</v>
      </c>
      <c r="D78" s="42"/>
      <c r="E78" s="42"/>
      <c r="F78" s="28" t="str">
        <f>IF(E18="","",E18)</f>
        <v>Vyplň údaj</v>
      </c>
      <c r="G78" s="42"/>
      <c r="H78" s="42"/>
      <c r="I78" s="33" t="s">
        <v>40</v>
      </c>
      <c r="J78" s="38" t="str">
        <f>E24</f>
        <v>Made 4 BIM s.r.o.</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154</v>
      </c>
      <c r="D80" s="182" t="s">
        <v>62</v>
      </c>
      <c r="E80" s="182" t="s">
        <v>58</v>
      </c>
      <c r="F80" s="182" t="s">
        <v>59</v>
      </c>
      <c r="G80" s="182" t="s">
        <v>155</v>
      </c>
      <c r="H80" s="182" t="s">
        <v>156</v>
      </c>
      <c r="I80" s="182" t="s">
        <v>157</v>
      </c>
      <c r="J80" s="182" t="s">
        <v>131</v>
      </c>
      <c r="K80" s="183" t="s">
        <v>158</v>
      </c>
      <c r="L80" s="184"/>
      <c r="M80" s="94" t="s">
        <v>32</v>
      </c>
      <c r="N80" s="95" t="s">
        <v>47</v>
      </c>
      <c r="O80" s="95" t="s">
        <v>159</v>
      </c>
      <c r="P80" s="95" t="s">
        <v>160</v>
      </c>
      <c r="Q80" s="95" t="s">
        <v>161</v>
      </c>
      <c r="R80" s="95" t="s">
        <v>162</v>
      </c>
      <c r="S80" s="95" t="s">
        <v>163</v>
      </c>
      <c r="T80" s="96" t="s">
        <v>164</v>
      </c>
      <c r="U80" s="179"/>
      <c r="V80" s="179"/>
      <c r="W80" s="179"/>
      <c r="X80" s="179"/>
      <c r="Y80" s="179"/>
      <c r="Z80" s="179"/>
      <c r="AA80" s="179"/>
      <c r="AB80" s="179"/>
      <c r="AC80" s="179"/>
      <c r="AD80" s="179"/>
      <c r="AE80" s="179"/>
    </row>
    <row r="81" s="2" customFormat="1" ht="22.8" customHeight="1">
      <c r="A81" s="40"/>
      <c r="B81" s="41"/>
      <c r="C81" s="101" t="s">
        <v>165</v>
      </c>
      <c r="D81" s="42"/>
      <c r="E81" s="42"/>
      <c r="F81" s="42"/>
      <c r="G81" s="42"/>
      <c r="H81" s="42"/>
      <c r="I81" s="42"/>
      <c r="J81" s="185">
        <f>BK81</f>
        <v>0</v>
      </c>
      <c r="K81" s="42"/>
      <c r="L81" s="46"/>
      <c r="M81" s="97"/>
      <c r="N81" s="186"/>
      <c r="O81" s="98"/>
      <c r="P81" s="187">
        <f>P82</f>
        <v>0</v>
      </c>
      <c r="Q81" s="98"/>
      <c r="R81" s="187">
        <f>R82</f>
        <v>0</v>
      </c>
      <c r="S81" s="98"/>
      <c r="T81" s="188">
        <f>T82</f>
        <v>0</v>
      </c>
      <c r="U81" s="40"/>
      <c r="V81" s="40"/>
      <c r="W81" s="40"/>
      <c r="X81" s="40"/>
      <c r="Y81" s="40"/>
      <c r="Z81" s="40"/>
      <c r="AA81" s="40"/>
      <c r="AB81" s="40"/>
      <c r="AC81" s="40"/>
      <c r="AD81" s="40"/>
      <c r="AE81" s="40"/>
      <c r="AT81" s="18" t="s">
        <v>76</v>
      </c>
      <c r="AU81" s="18" t="s">
        <v>132</v>
      </c>
      <c r="BK81" s="189">
        <f>BK82</f>
        <v>0</v>
      </c>
    </row>
    <row r="82" s="12" customFormat="1" ht="25.92" customHeight="1">
      <c r="A82" s="12"/>
      <c r="B82" s="190"/>
      <c r="C82" s="191"/>
      <c r="D82" s="192" t="s">
        <v>76</v>
      </c>
      <c r="E82" s="193" t="s">
        <v>210</v>
      </c>
      <c r="F82" s="193" t="s">
        <v>1557</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205</v>
      </c>
      <c r="AT82" s="202" t="s">
        <v>76</v>
      </c>
      <c r="AU82" s="202" t="s">
        <v>77</v>
      </c>
      <c r="AY82" s="201" t="s">
        <v>168</v>
      </c>
      <c r="BK82" s="203">
        <f>BK83</f>
        <v>0</v>
      </c>
    </row>
    <row r="83" s="12" customFormat="1" ht="22.8" customHeight="1">
      <c r="A83" s="12"/>
      <c r="B83" s="190"/>
      <c r="C83" s="191"/>
      <c r="D83" s="192" t="s">
        <v>76</v>
      </c>
      <c r="E83" s="204" t="s">
        <v>1558</v>
      </c>
      <c r="F83" s="204" t="s">
        <v>1559</v>
      </c>
      <c r="G83" s="191"/>
      <c r="H83" s="191"/>
      <c r="I83" s="194"/>
      <c r="J83" s="205">
        <f>BK83</f>
        <v>0</v>
      </c>
      <c r="K83" s="191"/>
      <c r="L83" s="196"/>
      <c r="M83" s="197"/>
      <c r="N83" s="198"/>
      <c r="O83" s="198"/>
      <c r="P83" s="199">
        <f>SUM(P84:P85)</f>
        <v>0</v>
      </c>
      <c r="Q83" s="198"/>
      <c r="R83" s="199">
        <f>SUM(R84:R85)</f>
        <v>0</v>
      </c>
      <c r="S83" s="198"/>
      <c r="T83" s="200">
        <f>SUM(T84:T85)</f>
        <v>0</v>
      </c>
      <c r="U83" s="12"/>
      <c r="V83" s="12"/>
      <c r="W83" s="12"/>
      <c r="X83" s="12"/>
      <c r="Y83" s="12"/>
      <c r="Z83" s="12"/>
      <c r="AA83" s="12"/>
      <c r="AB83" s="12"/>
      <c r="AC83" s="12"/>
      <c r="AD83" s="12"/>
      <c r="AE83" s="12"/>
      <c r="AR83" s="201" t="s">
        <v>205</v>
      </c>
      <c r="AT83" s="202" t="s">
        <v>76</v>
      </c>
      <c r="AU83" s="202" t="s">
        <v>85</v>
      </c>
      <c r="AY83" s="201" t="s">
        <v>168</v>
      </c>
      <c r="BK83" s="203">
        <f>SUM(BK84:BK85)</f>
        <v>0</v>
      </c>
    </row>
    <row r="84" s="2" customFormat="1" ht="14.4" customHeight="1">
      <c r="A84" s="40"/>
      <c r="B84" s="41"/>
      <c r="C84" s="206" t="s">
        <v>85</v>
      </c>
      <c r="D84" s="206" t="s">
        <v>172</v>
      </c>
      <c r="E84" s="207" t="s">
        <v>1560</v>
      </c>
      <c r="F84" s="208" t="s">
        <v>1561</v>
      </c>
      <c r="G84" s="209" t="s">
        <v>1286</v>
      </c>
      <c r="H84" s="210">
        <v>1</v>
      </c>
      <c r="I84" s="211"/>
      <c r="J84" s="212">
        <f>ROUND(I84*H84,2)</f>
        <v>0</v>
      </c>
      <c r="K84" s="208" t="s">
        <v>32</v>
      </c>
      <c r="L84" s="46"/>
      <c r="M84" s="213" t="s">
        <v>32</v>
      </c>
      <c r="N84" s="214" t="s">
        <v>49</v>
      </c>
      <c r="O84" s="86"/>
      <c r="P84" s="215">
        <f>O84*H84</f>
        <v>0</v>
      </c>
      <c r="Q84" s="215">
        <v>0</v>
      </c>
      <c r="R84" s="215">
        <f>Q84*H84</f>
        <v>0</v>
      </c>
      <c r="S84" s="215">
        <v>0</v>
      </c>
      <c r="T84" s="216">
        <f>S84*H84</f>
        <v>0</v>
      </c>
      <c r="U84" s="40"/>
      <c r="V84" s="40"/>
      <c r="W84" s="40"/>
      <c r="X84" s="40"/>
      <c r="Y84" s="40"/>
      <c r="Z84" s="40"/>
      <c r="AA84" s="40"/>
      <c r="AB84" s="40"/>
      <c r="AC84" s="40"/>
      <c r="AD84" s="40"/>
      <c r="AE84" s="40"/>
      <c r="AR84" s="217" t="s">
        <v>570</v>
      </c>
      <c r="AT84" s="217" t="s">
        <v>172</v>
      </c>
      <c r="AU84" s="217" t="s">
        <v>178</v>
      </c>
      <c r="AY84" s="18" t="s">
        <v>168</v>
      </c>
      <c r="BE84" s="218">
        <f>IF(N84="základní",J84,0)</f>
        <v>0</v>
      </c>
      <c r="BF84" s="218">
        <f>IF(N84="snížená",J84,0)</f>
        <v>0</v>
      </c>
      <c r="BG84" s="218">
        <f>IF(N84="zákl. přenesená",J84,0)</f>
        <v>0</v>
      </c>
      <c r="BH84" s="218">
        <f>IF(N84="sníž. přenesená",J84,0)</f>
        <v>0</v>
      </c>
      <c r="BI84" s="218">
        <f>IF(N84="nulová",J84,0)</f>
        <v>0</v>
      </c>
      <c r="BJ84" s="18" t="s">
        <v>178</v>
      </c>
      <c r="BK84" s="218">
        <f>ROUND(I84*H84,2)</f>
        <v>0</v>
      </c>
      <c r="BL84" s="18" t="s">
        <v>570</v>
      </c>
      <c r="BM84" s="217" t="s">
        <v>1562</v>
      </c>
    </row>
    <row r="85" s="2" customFormat="1">
      <c r="A85" s="40"/>
      <c r="B85" s="41"/>
      <c r="C85" s="42"/>
      <c r="D85" s="219" t="s">
        <v>1542</v>
      </c>
      <c r="E85" s="42"/>
      <c r="F85" s="220" t="s">
        <v>1563</v>
      </c>
      <c r="G85" s="42"/>
      <c r="H85" s="42"/>
      <c r="I85" s="221"/>
      <c r="J85" s="42"/>
      <c r="K85" s="42"/>
      <c r="L85" s="46"/>
      <c r="M85" s="270"/>
      <c r="N85" s="271"/>
      <c r="O85" s="272"/>
      <c r="P85" s="272"/>
      <c r="Q85" s="272"/>
      <c r="R85" s="272"/>
      <c r="S85" s="272"/>
      <c r="T85" s="273"/>
      <c r="U85" s="40"/>
      <c r="V85" s="40"/>
      <c r="W85" s="40"/>
      <c r="X85" s="40"/>
      <c r="Y85" s="40"/>
      <c r="Z85" s="40"/>
      <c r="AA85" s="40"/>
      <c r="AB85" s="40"/>
      <c r="AC85" s="40"/>
      <c r="AD85" s="40"/>
      <c r="AE85" s="40"/>
      <c r="AT85" s="18" t="s">
        <v>1542</v>
      </c>
      <c r="AU85" s="18" t="s">
        <v>178</v>
      </c>
    </row>
    <row r="86" s="2" customFormat="1" ht="6.96" customHeight="1">
      <c r="A86" s="40"/>
      <c r="B86" s="61"/>
      <c r="C86" s="62"/>
      <c r="D86" s="62"/>
      <c r="E86" s="62"/>
      <c r="F86" s="62"/>
      <c r="G86" s="62"/>
      <c r="H86" s="62"/>
      <c r="I86" s="62"/>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CNDkTG9JOT41QY5cgA0hZU20Sffn/zt3BLeftrnWl0P9OnqaGAS57wE15bT9dtq6R7avUaU1SylKrRDIn2lnow==" hashValue="drtV3VaqPZW4DFWEpA/PrrlsCXmo+feb705C3AAdEM4TteBuK1SYpq8i1IfrbPqYqI49Ew29/nnxXeHvT9Mcw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1564</v>
      </c>
      <c r="D3" s="283"/>
      <c r="E3" s="283"/>
      <c r="F3" s="283"/>
      <c r="G3" s="283"/>
      <c r="H3" s="283"/>
      <c r="I3" s="283"/>
      <c r="J3" s="283"/>
      <c r="K3" s="284"/>
    </row>
    <row r="4" s="1" customFormat="1" ht="25.5" customHeight="1">
      <c r="B4" s="285"/>
      <c r="C4" s="286" t="s">
        <v>1565</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1566</v>
      </c>
      <c r="D6" s="289"/>
      <c r="E6" s="289"/>
      <c r="F6" s="289"/>
      <c r="G6" s="289"/>
      <c r="H6" s="289"/>
      <c r="I6" s="289"/>
      <c r="J6" s="289"/>
      <c r="K6" s="287"/>
    </row>
    <row r="7" s="1" customFormat="1" ht="15" customHeight="1">
      <c r="B7" s="290"/>
      <c r="C7" s="289" t="s">
        <v>1567</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1568</v>
      </c>
      <c r="D9" s="289"/>
      <c r="E9" s="289"/>
      <c r="F9" s="289"/>
      <c r="G9" s="289"/>
      <c r="H9" s="289"/>
      <c r="I9" s="289"/>
      <c r="J9" s="289"/>
      <c r="K9" s="287"/>
    </row>
    <row r="10" s="1" customFormat="1" ht="15" customHeight="1">
      <c r="B10" s="290"/>
      <c r="C10" s="289"/>
      <c r="D10" s="289" t="s">
        <v>1569</v>
      </c>
      <c r="E10" s="289"/>
      <c r="F10" s="289"/>
      <c r="G10" s="289"/>
      <c r="H10" s="289"/>
      <c r="I10" s="289"/>
      <c r="J10" s="289"/>
      <c r="K10" s="287"/>
    </row>
    <row r="11" s="1" customFormat="1" ht="15" customHeight="1">
      <c r="B11" s="290"/>
      <c r="C11" s="291"/>
      <c r="D11" s="289" t="s">
        <v>1570</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1571</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1572</v>
      </c>
      <c r="E15" s="289"/>
      <c r="F15" s="289"/>
      <c r="G15" s="289"/>
      <c r="H15" s="289"/>
      <c r="I15" s="289"/>
      <c r="J15" s="289"/>
      <c r="K15" s="287"/>
    </row>
    <row r="16" s="1" customFormat="1" ht="15" customHeight="1">
      <c r="B16" s="290"/>
      <c r="C16" s="291"/>
      <c r="D16" s="289" t="s">
        <v>1573</v>
      </c>
      <c r="E16" s="289"/>
      <c r="F16" s="289"/>
      <c r="G16" s="289"/>
      <c r="H16" s="289"/>
      <c r="I16" s="289"/>
      <c r="J16" s="289"/>
      <c r="K16" s="287"/>
    </row>
    <row r="17" s="1" customFormat="1" ht="15" customHeight="1">
      <c r="B17" s="290"/>
      <c r="C17" s="291"/>
      <c r="D17" s="289" t="s">
        <v>1574</v>
      </c>
      <c r="E17" s="289"/>
      <c r="F17" s="289"/>
      <c r="G17" s="289"/>
      <c r="H17" s="289"/>
      <c r="I17" s="289"/>
      <c r="J17" s="289"/>
      <c r="K17" s="287"/>
    </row>
    <row r="18" s="1" customFormat="1" ht="15" customHeight="1">
      <c r="B18" s="290"/>
      <c r="C18" s="291"/>
      <c r="D18" s="291"/>
      <c r="E18" s="293" t="s">
        <v>84</v>
      </c>
      <c r="F18" s="289" t="s">
        <v>1575</v>
      </c>
      <c r="G18" s="289"/>
      <c r="H18" s="289"/>
      <c r="I18" s="289"/>
      <c r="J18" s="289"/>
      <c r="K18" s="287"/>
    </row>
    <row r="19" s="1" customFormat="1" ht="15" customHeight="1">
      <c r="B19" s="290"/>
      <c r="C19" s="291"/>
      <c r="D19" s="291"/>
      <c r="E19" s="293" t="s">
        <v>1576</v>
      </c>
      <c r="F19" s="289" t="s">
        <v>1577</v>
      </c>
      <c r="G19" s="289"/>
      <c r="H19" s="289"/>
      <c r="I19" s="289"/>
      <c r="J19" s="289"/>
      <c r="K19" s="287"/>
    </row>
    <row r="20" s="1" customFormat="1" ht="15" customHeight="1">
      <c r="B20" s="290"/>
      <c r="C20" s="291"/>
      <c r="D20" s="291"/>
      <c r="E20" s="293" t="s">
        <v>1578</v>
      </c>
      <c r="F20" s="289" t="s">
        <v>1579</v>
      </c>
      <c r="G20" s="289"/>
      <c r="H20" s="289"/>
      <c r="I20" s="289"/>
      <c r="J20" s="289"/>
      <c r="K20" s="287"/>
    </row>
    <row r="21" s="1" customFormat="1" ht="15" customHeight="1">
      <c r="B21" s="290"/>
      <c r="C21" s="291"/>
      <c r="D21" s="291"/>
      <c r="E21" s="293" t="s">
        <v>1580</v>
      </c>
      <c r="F21" s="289" t="s">
        <v>1581</v>
      </c>
      <c r="G21" s="289"/>
      <c r="H21" s="289"/>
      <c r="I21" s="289"/>
      <c r="J21" s="289"/>
      <c r="K21" s="287"/>
    </row>
    <row r="22" s="1" customFormat="1" ht="15" customHeight="1">
      <c r="B22" s="290"/>
      <c r="C22" s="291"/>
      <c r="D22" s="291"/>
      <c r="E22" s="293" t="s">
        <v>1582</v>
      </c>
      <c r="F22" s="289" t="s">
        <v>1583</v>
      </c>
      <c r="G22" s="289"/>
      <c r="H22" s="289"/>
      <c r="I22" s="289"/>
      <c r="J22" s="289"/>
      <c r="K22" s="287"/>
    </row>
    <row r="23" s="1" customFormat="1" ht="15" customHeight="1">
      <c r="B23" s="290"/>
      <c r="C23" s="291"/>
      <c r="D23" s="291"/>
      <c r="E23" s="293" t="s">
        <v>1584</v>
      </c>
      <c r="F23" s="289" t="s">
        <v>1585</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1586</v>
      </c>
      <c r="D25" s="289"/>
      <c r="E25" s="289"/>
      <c r="F25" s="289"/>
      <c r="G25" s="289"/>
      <c r="H25" s="289"/>
      <c r="I25" s="289"/>
      <c r="J25" s="289"/>
      <c r="K25" s="287"/>
    </row>
    <row r="26" s="1" customFormat="1" ht="15" customHeight="1">
      <c r="B26" s="290"/>
      <c r="C26" s="289" t="s">
        <v>1587</v>
      </c>
      <c r="D26" s="289"/>
      <c r="E26" s="289"/>
      <c r="F26" s="289"/>
      <c r="G26" s="289"/>
      <c r="H26" s="289"/>
      <c r="I26" s="289"/>
      <c r="J26" s="289"/>
      <c r="K26" s="287"/>
    </row>
    <row r="27" s="1" customFormat="1" ht="15" customHeight="1">
      <c r="B27" s="290"/>
      <c r="C27" s="289"/>
      <c r="D27" s="289" t="s">
        <v>1588</v>
      </c>
      <c r="E27" s="289"/>
      <c r="F27" s="289"/>
      <c r="G27" s="289"/>
      <c r="H27" s="289"/>
      <c r="I27" s="289"/>
      <c r="J27" s="289"/>
      <c r="K27" s="287"/>
    </row>
    <row r="28" s="1" customFormat="1" ht="15" customHeight="1">
      <c r="B28" s="290"/>
      <c r="C28" s="291"/>
      <c r="D28" s="289" t="s">
        <v>1589</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1590</v>
      </c>
      <c r="E30" s="289"/>
      <c r="F30" s="289"/>
      <c r="G30" s="289"/>
      <c r="H30" s="289"/>
      <c r="I30" s="289"/>
      <c r="J30" s="289"/>
      <c r="K30" s="287"/>
    </row>
    <row r="31" s="1" customFormat="1" ht="15" customHeight="1">
      <c r="B31" s="290"/>
      <c r="C31" s="291"/>
      <c r="D31" s="289" t="s">
        <v>1591</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1592</v>
      </c>
      <c r="E33" s="289"/>
      <c r="F33" s="289"/>
      <c r="G33" s="289"/>
      <c r="H33" s="289"/>
      <c r="I33" s="289"/>
      <c r="J33" s="289"/>
      <c r="K33" s="287"/>
    </row>
    <row r="34" s="1" customFormat="1" ht="15" customHeight="1">
      <c r="B34" s="290"/>
      <c r="C34" s="291"/>
      <c r="D34" s="289" t="s">
        <v>1593</v>
      </c>
      <c r="E34" s="289"/>
      <c r="F34" s="289"/>
      <c r="G34" s="289"/>
      <c r="H34" s="289"/>
      <c r="I34" s="289"/>
      <c r="J34" s="289"/>
      <c r="K34" s="287"/>
    </row>
    <row r="35" s="1" customFormat="1" ht="15" customHeight="1">
      <c r="B35" s="290"/>
      <c r="C35" s="291"/>
      <c r="D35" s="289" t="s">
        <v>1594</v>
      </c>
      <c r="E35" s="289"/>
      <c r="F35" s="289"/>
      <c r="G35" s="289"/>
      <c r="H35" s="289"/>
      <c r="I35" s="289"/>
      <c r="J35" s="289"/>
      <c r="K35" s="287"/>
    </row>
    <row r="36" s="1" customFormat="1" ht="15" customHeight="1">
      <c r="B36" s="290"/>
      <c r="C36" s="291"/>
      <c r="D36" s="289"/>
      <c r="E36" s="292" t="s">
        <v>154</v>
      </c>
      <c r="F36" s="289"/>
      <c r="G36" s="289" t="s">
        <v>1595</v>
      </c>
      <c r="H36" s="289"/>
      <c r="I36" s="289"/>
      <c r="J36" s="289"/>
      <c r="K36" s="287"/>
    </row>
    <row r="37" s="1" customFormat="1" ht="30.75" customHeight="1">
      <c r="B37" s="290"/>
      <c r="C37" s="291"/>
      <c r="D37" s="289"/>
      <c r="E37" s="292" t="s">
        <v>1596</v>
      </c>
      <c r="F37" s="289"/>
      <c r="G37" s="289" t="s">
        <v>1597</v>
      </c>
      <c r="H37" s="289"/>
      <c r="I37" s="289"/>
      <c r="J37" s="289"/>
      <c r="K37" s="287"/>
    </row>
    <row r="38" s="1" customFormat="1" ht="15" customHeight="1">
      <c r="B38" s="290"/>
      <c r="C38" s="291"/>
      <c r="D38" s="289"/>
      <c r="E38" s="292" t="s">
        <v>58</v>
      </c>
      <c r="F38" s="289"/>
      <c r="G38" s="289" t="s">
        <v>1598</v>
      </c>
      <c r="H38" s="289"/>
      <c r="I38" s="289"/>
      <c r="J38" s="289"/>
      <c r="K38" s="287"/>
    </row>
    <row r="39" s="1" customFormat="1" ht="15" customHeight="1">
      <c r="B39" s="290"/>
      <c r="C39" s="291"/>
      <c r="D39" s="289"/>
      <c r="E39" s="292" t="s">
        <v>59</v>
      </c>
      <c r="F39" s="289"/>
      <c r="G39" s="289" t="s">
        <v>1599</v>
      </c>
      <c r="H39" s="289"/>
      <c r="I39" s="289"/>
      <c r="J39" s="289"/>
      <c r="K39" s="287"/>
    </row>
    <row r="40" s="1" customFormat="1" ht="15" customHeight="1">
      <c r="B40" s="290"/>
      <c r="C40" s="291"/>
      <c r="D40" s="289"/>
      <c r="E40" s="292" t="s">
        <v>155</v>
      </c>
      <c r="F40" s="289"/>
      <c r="G40" s="289" t="s">
        <v>1600</v>
      </c>
      <c r="H40" s="289"/>
      <c r="I40" s="289"/>
      <c r="J40" s="289"/>
      <c r="K40" s="287"/>
    </row>
    <row r="41" s="1" customFormat="1" ht="15" customHeight="1">
      <c r="B41" s="290"/>
      <c r="C41" s="291"/>
      <c r="D41" s="289"/>
      <c r="E41" s="292" t="s">
        <v>156</v>
      </c>
      <c r="F41" s="289"/>
      <c r="G41" s="289" t="s">
        <v>1601</v>
      </c>
      <c r="H41" s="289"/>
      <c r="I41" s="289"/>
      <c r="J41" s="289"/>
      <c r="K41" s="287"/>
    </row>
    <row r="42" s="1" customFormat="1" ht="15" customHeight="1">
      <c r="B42" s="290"/>
      <c r="C42" s="291"/>
      <c r="D42" s="289"/>
      <c r="E42" s="292" t="s">
        <v>1602</v>
      </c>
      <c r="F42" s="289"/>
      <c r="G42" s="289" t="s">
        <v>1603</v>
      </c>
      <c r="H42" s="289"/>
      <c r="I42" s="289"/>
      <c r="J42" s="289"/>
      <c r="K42" s="287"/>
    </row>
    <row r="43" s="1" customFormat="1" ht="15" customHeight="1">
      <c r="B43" s="290"/>
      <c r="C43" s="291"/>
      <c r="D43" s="289"/>
      <c r="E43" s="292"/>
      <c r="F43" s="289"/>
      <c r="G43" s="289" t="s">
        <v>1604</v>
      </c>
      <c r="H43" s="289"/>
      <c r="I43" s="289"/>
      <c r="J43" s="289"/>
      <c r="K43" s="287"/>
    </row>
    <row r="44" s="1" customFormat="1" ht="15" customHeight="1">
      <c r="B44" s="290"/>
      <c r="C44" s="291"/>
      <c r="D44" s="289"/>
      <c r="E44" s="292" t="s">
        <v>1605</v>
      </c>
      <c r="F44" s="289"/>
      <c r="G44" s="289" t="s">
        <v>1606</v>
      </c>
      <c r="H44" s="289"/>
      <c r="I44" s="289"/>
      <c r="J44" s="289"/>
      <c r="K44" s="287"/>
    </row>
    <row r="45" s="1" customFormat="1" ht="15" customHeight="1">
      <c r="B45" s="290"/>
      <c r="C45" s="291"/>
      <c r="D45" s="289"/>
      <c r="E45" s="292" t="s">
        <v>158</v>
      </c>
      <c r="F45" s="289"/>
      <c r="G45" s="289" t="s">
        <v>1607</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1608</v>
      </c>
      <c r="E47" s="289"/>
      <c r="F47" s="289"/>
      <c r="G47" s="289"/>
      <c r="H47" s="289"/>
      <c r="I47" s="289"/>
      <c r="J47" s="289"/>
      <c r="K47" s="287"/>
    </row>
    <row r="48" s="1" customFormat="1" ht="15" customHeight="1">
      <c r="B48" s="290"/>
      <c r="C48" s="291"/>
      <c r="D48" s="291"/>
      <c r="E48" s="289" t="s">
        <v>1609</v>
      </c>
      <c r="F48" s="289"/>
      <c r="G48" s="289"/>
      <c r="H48" s="289"/>
      <c r="I48" s="289"/>
      <c r="J48" s="289"/>
      <c r="K48" s="287"/>
    </row>
    <row r="49" s="1" customFormat="1" ht="15" customHeight="1">
      <c r="B49" s="290"/>
      <c r="C49" s="291"/>
      <c r="D49" s="291"/>
      <c r="E49" s="289" t="s">
        <v>1610</v>
      </c>
      <c r="F49" s="289"/>
      <c r="G49" s="289"/>
      <c r="H49" s="289"/>
      <c r="I49" s="289"/>
      <c r="J49" s="289"/>
      <c r="K49" s="287"/>
    </row>
    <row r="50" s="1" customFormat="1" ht="15" customHeight="1">
      <c r="B50" s="290"/>
      <c r="C50" s="291"/>
      <c r="D50" s="291"/>
      <c r="E50" s="289" t="s">
        <v>1611</v>
      </c>
      <c r="F50" s="289"/>
      <c r="G50" s="289"/>
      <c r="H50" s="289"/>
      <c r="I50" s="289"/>
      <c r="J50" s="289"/>
      <c r="K50" s="287"/>
    </row>
    <row r="51" s="1" customFormat="1" ht="15" customHeight="1">
      <c r="B51" s="290"/>
      <c r="C51" s="291"/>
      <c r="D51" s="289" t="s">
        <v>1612</v>
      </c>
      <c r="E51" s="289"/>
      <c r="F51" s="289"/>
      <c r="G51" s="289"/>
      <c r="H51" s="289"/>
      <c r="I51" s="289"/>
      <c r="J51" s="289"/>
      <c r="K51" s="287"/>
    </row>
    <row r="52" s="1" customFormat="1" ht="25.5" customHeight="1">
      <c r="B52" s="285"/>
      <c r="C52" s="286" t="s">
        <v>1613</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1614</v>
      </c>
      <c r="D54" s="289"/>
      <c r="E54" s="289"/>
      <c r="F54" s="289"/>
      <c r="G54" s="289"/>
      <c r="H54" s="289"/>
      <c r="I54" s="289"/>
      <c r="J54" s="289"/>
      <c r="K54" s="287"/>
    </row>
    <row r="55" s="1" customFormat="1" ht="15" customHeight="1">
      <c r="B55" s="285"/>
      <c r="C55" s="289" t="s">
        <v>1615</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1616</v>
      </c>
      <c r="D57" s="289"/>
      <c r="E57" s="289"/>
      <c r="F57" s="289"/>
      <c r="G57" s="289"/>
      <c r="H57" s="289"/>
      <c r="I57" s="289"/>
      <c r="J57" s="289"/>
      <c r="K57" s="287"/>
    </row>
    <row r="58" s="1" customFormat="1" ht="15" customHeight="1">
      <c r="B58" s="285"/>
      <c r="C58" s="291"/>
      <c r="D58" s="289" t="s">
        <v>1617</v>
      </c>
      <c r="E58" s="289"/>
      <c r="F58" s="289"/>
      <c r="G58" s="289"/>
      <c r="H58" s="289"/>
      <c r="I58" s="289"/>
      <c r="J58" s="289"/>
      <c r="K58" s="287"/>
    </row>
    <row r="59" s="1" customFormat="1" ht="15" customHeight="1">
      <c r="B59" s="285"/>
      <c r="C59" s="291"/>
      <c r="D59" s="289" t="s">
        <v>1618</v>
      </c>
      <c r="E59" s="289"/>
      <c r="F59" s="289"/>
      <c r="G59" s="289"/>
      <c r="H59" s="289"/>
      <c r="I59" s="289"/>
      <c r="J59" s="289"/>
      <c r="K59" s="287"/>
    </row>
    <row r="60" s="1" customFormat="1" ht="15" customHeight="1">
      <c r="B60" s="285"/>
      <c r="C60" s="291"/>
      <c r="D60" s="289" t="s">
        <v>1619</v>
      </c>
      <c r="E60" s="289"/>
      <c r="F60" s="289"/>
      <c r="G60" s="289"/>
      <c r="H60" s="289"/>
      <c r="I60" s="289"/>
      <c r="J60" s="289"/>
      <c r="K60" s="287"/>
    </row>
    <row r="61" s="1" customFormat="1" ht="15" customHeight="1">
      <c r="B61" s="285"/>
      <c r="C61" s="291"/>
      <c r="D61" s="289" t="s">
        <v>1620</v>
      </c>
      <c r="E61" s="289"/>
      <c r="F61" s="289"/>
      <c r="G61" s="289"/>
      <c r="H61" s="289"/>
      <c r="I61" s="289"/>
      <c r="J61" s="289"/>
      <c r="K61" s="287"/>
    </row>
    <row r="62" s="1" customFormat="1" ht="15" customHeight="1">
      <c r="B62" s="285"/>
      <c r="C62" s="291"/>
      <c r="D62" s="294" t="s">
        <v>1621</v>
      </c>
      <c r="E62" s="294"/>
      <c r="F62" s="294"/>
      <c r="G62" s="294"/>
      <c r="H62" s="294"/>
      <c r="I62" s="294"/>
      <c r="J62" s="294"/>
      <c r="K62" s="287"/>
    </row>
    <row r="63" s="1" customFormat="1" ht="15" customHeight="1">
      <c r="B63" s="285"/>
      <c r="C63" s="291"/>
      <c r="D63" s="289" t="s">
        <v>1622</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1623</v>
      </c>
      <c r="E65" s="289"/>
      <c r="F65" s="289"/>
      <c r="G65" s="289"/>
      <c r="H65" s="289"/>
      <c r="I65" s="289"/>
      <c r="J65" s="289"/>
      <c r="K65" s="287"/>
    </row>
    <row r="66" s="1" customFormat="1" ht="15" customHeight="1">
      <c r="B66" s="285"/>
      <c r="C66" s="291"/>
      <c r="D66" s="294" t="s">
        <v>1624</v>
      </c>
      <c r="E66" s="294"/>
      <c r="F66" s="294"/>
      <c r="G66" s="294"/>
      <c r="H66" s="294"/>
      <c r="I66" s="294"/>
      <c r="J66" s="294"/>
      <c r="K66" s="287"/>
    </row>
    <row r="67" s="1" customFormat="1" ht="15" customHeight="1">
      <c r="B67" s="285"/>
      <c r="C67" s="291"/>
      <c r="D67" s="289" t="s">
        <v>1625</v>
      </c>
      <c r="E67" s="289"/>
      <c r="F67" s="289"/>
      <c r="G67" s="289"/>
      <c r="H67" s="289"/>
      <c r="I67" s="289"/>
      <c r="J67" s="289"/>
      <c r="K67" s="287"/>
    </row>
    <row r="68" s="1" customFormat="1" ht="15" customHeight="1">
      <c r="B68" s="285"/>
      <c r="C68" s="291"/>
      <c r="D68" s="289" t="s">
        <v>1626</v>
      </c>
      <c r="E68" s="289"/>
      <c r="F68" s="289"/>
      <c r="G68" s="289"/>
      <c r="H68" s="289"/>
      <c r="I68" s="289"/>
      <c r="J68" s="289"/>
      <c r="K68" s="287"/>
    </row>
    <row r="69" s="1" customFormat="1" ht="15" customHeight="1">
      <c r="B69" s="285"/>
      <c r="C69" s="291"/>
      <c r="D69" s="289" t="s">
        <v>1627</v>
      </c>
      <c r="E69" s="289"/>
      <c r="F69" s="289"/>
      <c r="G69" s="289"/>
      <c r="H69" s="289"/>
      <c r="I69" s="289"/>
      <c r="J69" s="289"/>
      <c r="K69" s="287"/>
    </row>
    <row r="70" s="1" customFormat="1" ht="15" customHeight="1">
      <c r="B70" s="285"/>
      <c r="C70" s="291"/>
      <c r="D70" s="289" t="s">
        <v>1628</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1629</v>
      </c>
      <c r="D75" s="305"/>
      <c r="E75" s="305"/>
      <c r="F75" s="305"/>
      <c r="G75" s="305"/>
      <c r="H75" s="305"/>
      <c r="I75" s="305"/>
      <c r="J75" s="305"/>
      <c r="K75" s="306"/>
    </row>
    <row r="76" s="1" customFormat="1" ht="17.25" customHeight="1">
      <c r="B76" s="304"/>
      <c r="C76" s="307" t="s">
        <v>1630</v>
      </c>
      <c r="D76" s="307"/>
      <c r="E76" s="307"/>
      <c r="F76" s="307" t="s">
        <v>1631</v>
      </c>
      <c r="G76" s="308"/>
      <c r="H76" s="307" t="s">
        <v>59</v>
      </c>
      <c r="I76" s="307" t="s">
        <v>62</v>
      </c>
      <c r="J76" s="307" t="s">
        <v>1632</v>
      </c>
      <c r="K76" s="306"/>
    </row>
    <row r="77" s="1" customFormat="1" ht="17.25" customHeight="1">
      <c r="B77" s="304"/>
      <c r="C77" s="309" t="s">
        <v>1633</v>
      </c>
      <c r="D77" s="309"/>
      <c r="E77" s="309"/>
      <c r="F77" s="310" t="s">
        <v>1634</v>
      </c>
      <c r="G77" s="311"/>
      <c r="H77" s="309"/>
      <c r="I77" s="309"/>
      <c r="J77" s="309" t="s">
        <v>1635</v>
      </c>
      <c r="K77" s="306"/>
    </row>
    <row r="78" s="1" customFormat="1" ht="5.25" customHeight="1">
      <c r="B78" s="304"/>
      <c r="C78" s="312"/>
      <c r="D78" s="312"/>
      <c r="E78" s="312"/>
      <c r="F78" s="312"/>
      <c r="G78" s="313"/>
      <c r="H78" s="312"/>
      <c r="I78" s="312"/>
      <c r="J78" s="312"/>
      <c r="K78" s="306"/>
    </row>
    <row r="79" s="1" customFormat="1" ht="15" customHeight="1">
      <c r="B79" s="304"/>
      <c r="C79" s="292" t="s">
        <v>58</v>
      </c>
      <c r="D79" s="314"/>
      <c r="E79" s="314"/>
      <c r="F79" s="315" t="s">
        <v>1636</v>
      </c>
      <c r="G79" s="316"/>
      <c r="H79" s="292" t="s">
        <v>1637</v>
      </c>
      <c r="I79" s="292" t="s">
        <v>1638</v>
      </c>
      <c r="J79" s="292">
        <v>20</v>
      </c>
      <c r="K79" s="306"/>
    </row>
    <row r="80" s="1" customFormat="1" ht="15" customHeight="1">
      <c r="B80" s="304"/>
      <c r="C80" s="292" t="s">
        <v>1639</v>
      </c>
      <c r="D80" s="292"/>
      <c r="E80" s="292"/>
      <c r="F80" s="315" t="s">
        <v>1636</v>
      </c>
      <c r="G80" s="316"/>
      <c r="H80" s="292" t="s">
        <v>1640</v>
      </c>
      <c r="I80" s="292" t="s">
        <v>1638</v>
      </c>
      <c r="J80" s="292">
        <v>120</v>
      </c>
      <c r="K80" s="306"/>
    </row>
    <row r="81" s="1" customFormat="1" ht="15" customHeight="1">
      <c r="B81" s="317"/>
      <c r="C81" s="292" t="s">
        <v>1641</v>
      </c>
      <c r="D81" s="292"/>
      <c r="E81" s="292"/>
      <c r="F81" s="315" t="s">
        <v>1642</v>
      </c>
      <c r="G81" s="316"/>
      <c r="H81" s="292" t="s">
        <v>1643</v>
      </c>
      <c r="I81" s="292" t="s">
        <v>1638</v>
      </c>
      <c r="J81" s="292">
        <v>50</v>
      </c>
      <c r="K81" s="306"/>
    </row>
    <row r="82" s="1" customFormat="1" ht="15" customHeight="1">
      <c r="B82" s="317"/>
      <c r="C82" s="292" t="s">
        <v>1644</v>
      </c>
      <c r="D82" s="292"/>
      <c r="E82" s="292"/>
      <c r="F82" s="315" t="s">
        <v>1636</v>
      </c>
      <c r="G82" s="316"/>
      <c r="H82" s="292" t="s">
        <v>1645</v>
      </c>
      <c r="I82" s="292" t="s">
        <v>1646</v>
      </c>
      <c r="J82" s="292"/>
      <c r="K82" s="306"/>
    </row>
    <row r="83" s="1" customFormat="1" ht="15" customHeight="1">
      <c r="B83" s="317"/>
      <c r="C83" s="318" t="s">
        <v>1647</v>
      </c>
      <c r="D83" s="318"/>
      <c r="E83" s="318"/>
      <c r="F83" s="319" t="s">
        <v>1642</v>
      </c>
      <c r="G83" s="318"/>
      <c r="H83" s="318" t="s">
        <v>1648</v>
      </c>
      <c r="I83" s="318" t="s">
        <v>1638</v>
      </c>
      <c r="J83" s="318">
        <v>15</v>
      </c>
      <c r="K83" s="306"/>
    </row>
    <row r="84" s="1" customFormat="1" ht="15" customHeight="1">
      <c r="B84" s="317"/>
      <c r="C84" s="318" t="s">
        <v>1649</v>
      </c>
      <c r="D84" s="318"/>
      <c r="E84" s="318"/>
      <c r="F84" s="319" t="s">
        <v>1642</v>
      </c>
      <c r="G84" s="318"/>
      <c r="H84" s="318" t="s">
        <v>1650</v>
      </c>
      <c r="I84" s="318" t="s">
        <v>1638</v>
      </c>
      <c r="J84" s="318">
        <v>15</v>
      </c>
      <c r="K84" s="306"/>
    </row>
    <row r="85" s="1" customFormat="1" ht="15" customHeight="1">
      <c r="B85" s="317"/>
      <c r="C85" s="318" t="s">
        <v>1651</v>
      </c>
      <c r="D85" s="318"/>
      <c r="E85" s="318"/>
      <c r="F85" s="319" t="s">
        <v>1642</v>
      </c>
      <c r="G85" s="318"/>
      <c r="H85" s="318" t="s">
        <v>1652</v>
      </c>
      <c r="I85" s="318" t="s">
        <v>1638</v>
      </c>
      <c r="J85" s="318">
        <v>20</v>
      </c>
      <c r="K85" s="306"/>
    </row>
    <row r="86" s="1" customFormat="1" ht="15" customHeight="1">
      <c r="B86" s="317"/>
      <c r="C86" s="318" t="s">
        <v>1653</v>
      </c>
      <c r="D86" s="318"/>
      <c r="E86" s="318"/>
      <c r="F86" s="319" t="s">
        <v>1642</v>
      </c>
      <c r="G86" s="318"/>
      <c r="H86" s="318" t="s">
        <v>1654</v>
      </c>
      <c r="I86" s="318" t="s">
        <v>1638</v>
      </c>
      <c r="J86" s="318">
        <v>20</v>
      </c>
      <c r="K86" s="306"/>
    </row>
    <row r="87" s="1" customFormat="1" ht="15" customHeight="1">
      <c r="B87" s="317"/>
      <c r="C87" s="292" t="s">
        <v>1655</v>
      </c>
      <c r="D87" s="292"/>
      <c r="E87" s="292"/>
      <c r="F87" s="315" t="s">
        <v>1642</v>
      </c>
      <c r="G87" s="316"/>
      <c r="H87" s="292" t="s">
        <v>1656</v>
      </c>
      <c r="I87" s="292" t="s">
        <v>1638</v>
      </c>
      <c r="J87" s="292">
        <v>50</v>
      </c>
      <c r="K87" s="306"/>
    </row>
    <row r="88" s="1" customFormat="1" ht="15" customHeight="1">
      <c r="B88" s="317"/>
      <c r="C88" s="292" t="s">
        <v>1657</v>
      </c>
      <c r="D88" s="292"/>
      <c r="E88" s="292"/>
      <c r="F88" s="315" t="s">
        <v>1642</v>
      </c>
      <c r="G88" s="316"/>
      <c r="H88" s="292" t="s">
        <v>1658</v>
      </c>
      <c r="I88" s="292" t="s">
        <v>1638</v>
      </c>
      <c r="J88" s="292">
        <v>20</v>
      </c>
      <c r="K88" s="306"/>
    </row>
    <row r="89" s="1" customFormat="1" ht="15" customHeight="1">
      <c r="B89" s="317"/>
      <c r="C89" s="292" t="s">
        <v>1659</v>
      </c>
      <c r="D89" s="292"/>
      <c r="E89" s="292"/>
      <c r="F89" s="315" t="s">
        <v>1642</v>
      </c>
      <c r="G89" s="316"/>
      <c r="H89" s="292" t="s">
        <v>1660</v>
      </c>
      <c r="I89" s="292" t="s">
        <v>1638</v>
      </c>
      <c r="J89" s="292">
        <v>20</v>
      </c>
      <c r="K89" s="306"/>
    </row>
    <row r="90" s="1" customFormat="1" ht="15" customHeight="1">
      <c r="B90" s="317"/>
      <c r="C90" s="292" t="s">
        <v>1661</v>
      </c>
      <c r="D90" s="292"/>
      <c r="E90" s="292"/>
      <c r="F90" s="315" t="s">
        <v>1642</v>
      </c>
      <c r="G90" s="316"/>
      <c r="H90" s="292" t="s">
        <v>1662</v>
      </c>
      <c r="I90" s="292" t="s">
        <v>1638</v>
      </c>
      <c r="J90" s="292">
        <v>50</v>
      </c>
      <c r="K90" s="306"/>
    </row>
    <row r="91" s="1" customFormat="1" ht="15" customHeight="1">
      <c r="B91" s="317"/>
      <c r="C91" s="292" t="s">
        <v>1663</v>
      </c>
      <c r="D91" s="292"/>
      <c r="E91" s="292"/>
      <c r="F91" s="315" t="s">
        <v>1642</v>
      </c>
      <c r="G91" s="316"/>
      <c r="H91" s="292" t="s">
        <v>1663</v>
      </c>
      <c r="I91" s="292" t="s">
        <v>1638</v>
      </c>
      <c r="J91" s="292">
        <v>50</v>
      </c>
      <c r="K91" s="306"/>
    </row>
    <row r="92" s="1" customFormat="1" ht="15" customHeight="1">
      <c r="B92" s="317"/>
      <c r="C92" s="292" t="s">
        <v>1664</v>
      </c>
      <c r="D92" s="292"/>
      <c r="E92" s="292"/>
      <c r="F92" s="315" t="s">
        <v>1642</v>
      </c>
      <c r="G92" s="316"/>
      <c r="H92" s="292" t="s">
        <v>1665</v>
      </c>
      <c r="I92" s="292" t="s">
        <v>1638</v>
      </c>
      <c r="J92" s="292">
        <v>255</v>
      </c>
      <c r="K92" s="306"/>
    </row>
    <row r="93" s="1" customFormat="1" ht="15" customHeight="1">
      <c r="B93" s="317"/>
      <c r="C93" s="292" t="s">
        <v>1666</v>
      </c>
      <c r="D93" s="292"/>
      <c r="E93" s="292"/>
      <c r="F93" s="315" t="s">
        <v>1636</v>
      </c>
      <c r="G93" s="316"/>
      <c r="H93" s="292" t="s">
        <v>1667</v>
      </c>
      <c r="I93" s="292" t="s">
        <v>1668</v>
      </c>
      <c r="J93" s="292"/>
      <c r="K93" s="306"/>
    </row>
    <row r="94" s="1" customFormat="1" ht="15" customHeight="1">
      <c r="B94" s="317"/>
      <c r="C94" s="292" t="s">
        <v>1669</v>
      </c>
      <c r="D94" s="292"/>
      <c r="E94" s="292"/>
      <c r="F94" s="315" t="s">
        <v>1636</v>
      </c>
      <c r="G94" s="316"/>
      <c r="H94" s="292" t="s">
        <v>1670</v>
      </c>
      <c r="I94" s="292" t="s">
        <v>1671</v>
      </c>
      <c r="J94" s="292"/>
      <c r="K94" s="306"/>
    </row>
    <row r="95" s="1" customFormat="1" ht="15" customHeight="1">
      <c r="B95" s="317"/>
      <c r="C95" s="292" t="s">
        <v>1672</v>
      </c>
      <c r="D95" s="292"/>
      <c r="E95" s="292"/>
      <c r="F95" s="315" t="s">
        <v>1636</v>
      </c>
      <c r="G95" s="316"/>
      <c r="H95" s="292" t="s">
        <v>1672</v>
      </c>
      <c r="I95" s="292" t="s">
        <v>1671</v>
      </c>
      <c r="J95" s="292"/>
      <c r="K95" s="306"/>
    </row>
    <row r="96" s="1" customFormat="1" ht="15" customHeight="1">
      <c r="B96" s="317"/>
      <c r="C96" s="292" t="s">
        <v>43</v>
      </c>
      <c r="D96" s="292"/>
      <c r="E96" s="292"/>
      <c r="F96" s="315" t="s">
        <v>1636</v>
      </c>
      <c r="G96" s="316"/>
      <c r="H96" s="292" t="s">
        <v>1673</v>
      </c>
      <c r="I96" s="292" t="s">
        <v>1671</v>
      </c>
      <c r="J96" s="292"/>
      <c r="K96" s="306"/>
    </row>
    <row r="97" s="1" customFormat="1" ht="15" customHeight="1">
      <c r="B97" s="317"/>
      <c r="C97" s="292" t="s">
        <v>53</v>
      </c>
      <c r="D97" s="292"/>
      <c r="E97" s="292"/>
      <c r="F97" s="315" t="s">
        <v>1636</v>
      </c>
      <c r="G97" s="316"/>
      <c r="H97" s="292" t="s">
        <v>1674</v>
      </c>
      <c r="I97" s="292" t="s">
        <v>1671</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1675</v>
      </c>
      <c r="D102" s="305"/>
      <c r="E102" s="305"/>
      <c r="F102" s="305"/>
      <c r="G102" s="305"/>
      <c r="H102" s="305"/>
      <c r="I102" s="305"/>
      <c r="J102" s="305"/>
      <c r="K102" s="306"/>
    </row>
    <row r="103" s="1" customFormat="1" ht="17.25" customHeight="1">
      <c r="B103" s="304"/>
      <c r="C103" s="307" t="s">
        <v>1630</v>
      </c>
      <c r="D103" s="307"/>
      <c r="E103" s="307"/>
      <c r="F103" s="307" t="s">
        <v>1631</v>
      </c>
      <c r="G103" s="308"/>
      <c r="H103" s="307" t="s">
        <v>59</v>
      </c>
      <c r="I103" s="307" t="s">
        <v>62</v>
      </c>
      <c r="J103" s="307" t="s">
        <v>1632</v>
      </c>
      <c r="K103" s="306"/>
    </row>
    <row r="104" s="1" customFormat="1" ht="17.25" customHeight="1">
      <c r="B104" s="304"/>
      <c r="C104" s="309" t="s">
        <v>1633</v>
      </c>
      <c r="D104" s="309"/>
      <c r="E104" s="309"/>
      <c r="F104" s="310" t="s">
        <v>1634</v>
      </c>
      <c r="G104" s="311"/>
      <c r="H104" s="309"/>
      <c r="I104" s="309"/>
      <c r="J104" s="309" t="s">
        <v>1635</v>
      </c>
      <c r="K104" s="306"/>
    </row>
    <row r="105" s="1" customFormat="1" ht="5.25" customHeight="1">
      <c r="B105" s="304"/>
      <c r="C105" s="307"/>
      <c r="D105" s="307"/>
      <c r="E105" s="307"/>
      <c r="F105" s="307"/>
      <c r="G105" s="325"/>
      <c r="H105" s="307"/>
      <c r="I105" s="307"/>
      <c r="J105" s="307"/>
      <c r="K105" s="306"/>
    </row>
    <row r="106" s="1" customFormat="1" ht="15" customHeight="1">
      <c r="B106" s="304"/>
      <c r="C106" s="292" t="s">
        <v>58</v>
      </c>
      <c r="D106" s="314"/>
      <c r="E106" s="314"/>
      <c r="F106" s="315" t="s">
        <v>1636</v>
      </c>
      <c r="G106" s="292"/>
      <c r="H106" s="292" t="s">
        <v>1676</v>
      </c>
      <c r="I106" s="292" t="s">
        <v>1638</v>
      </c>
      <c r="J106" s="292">
        <v>20</v>
      </c>
      <c r="K106" s="306"/>
    </row>
    <row r="107" s="1" customFormat="1" ht="15" customHeight="1">
      <c r="B107" s="304"/>
      <c r="C107" s="292" t="s">
        <v>1639</v>
      </c>
      <c r="D107" s="292"/>
      <c r="E107" s="292"/>
      <c r="F107" s="315" t="s">
        <v>1636</v>
      </c>
      <c r="G107" s="292"/>
      <c r="H107" s="292" t="s">
        <v>1676</v>
      </c>
      <c r="I107" s="292" t="s">
        <v>1638</v>
      </c>
      <c r="J107" s="292">
        <v>120</v>
      </c>
      <c r="K107" s="306"/>
    </row>
    <row r="108" s="1" customFormat="1" ht="15" customHeight="1">
      <c r="B108" s="317"/>
      <c r="C108" s="292" t="s">
        <v>1641</v>
      </c>
      <c r="D108" s="292"/>
      <c r="E108" s="292"/>
      <c r="F108" s="315" t="s">
        <v>1642</v>
      </c>
      <c r="G108" s="292"/>
      <c r="H108" s="292" t="s">
        <v>1676</v>
      </c>
      <c r="I108" s="292" t="s">
        <v>1638</v>
      </c>
      <c r="J108" s="292">
        <v>50</v>
      </c>
      <c r="K108" s="306"/>
    </row>
    <row r="109" s="1" customFormat="1" ht="15" customHeight="1">
      <c r="B109" s="317"/>
      <c r="C109" s="292" t="s">
        <v>1644</v>
      </c>
      <c r="D109" s="292"/>
      <c r="E109" s="292"/>
      <c r="F109" s="315" t="s">
        <v>1636</v>
      </c>
      <c r="G109" s="292"/>
      <c r="H109" s="292" t="s">
        <v>1676</v>
      </c>
      <c r="I109" s="292" t="s">
        <v>1646</v>
      </c>
      <c r="J109" s="292"/>
      <c r="K109" s="306"/>
    </row>
    <row r="110" s="1" customFormat="1" ht="15" customHeight="1">
      <c r="B110" s="317"/>
      <c r="C110" s="292" t="s">
        <v>1655</v>
      </c>
      <c r="D110" s="292"/>
      <c r="E110" s="292"/>
      <c r="F110" s="315" t="s">
        <v>1642</v>
      </c>
      <c r="G110" s="292"/>
      <c r="H110" s="292" t="s">
        <v>1676</v>
      </c>
      <c r="I110" s="292" t="s">
        <v>1638</v>
      </c>
      <c r="J110" s="292">
        <v>50</v>
      </c>
      <c r="K110" s="306"/>
    </row>
    <row r="111" s="1" customFormat="1" ht="15" customHeight="1">
      <c r="B111" s="317"/>
      <c r="C111" s="292" t="s">
        <v>1663</v>
      </c>
      <c r="D111" s="292"/>
      <c r="E111" s="292"/>
      <c r="F111" s="315" t="s">
        <v>1642</v>
      </c>
      <c r="G111" s="292"/>
      <c r="H111" s="292" t="s">
        <v>1676</v>
      </c>
      <c r="I111" s="292" t="s">
        <v>1638</v>
      </c>
      <c r="J111" s="292">
        <v>50</v>
      </c>
      <c r="K111" s="306"/>
    </row>
    <row r="112" s="1" customFormat="1" ht="15" customHeight="1">
      <c r="B112" s="317"/>
      <c r="C112" s="292" t="s">
        <v>1661</v>
      </c>
      <c r="D112" s="292"/>
      <c r="E112" s="292"/>
      <c r="F112" s="315" t="s">
        <v>1642</v>
      </c>
      <c r="G112" s="292"/>
      <c r="H112" s="292" t="s">
        <v>1676</v>
      </c>
      <c r="I112" s="292" t="s">
        <v>1638</v>
      </c>
      <c r="J112" s="292">
        <v>50</v>
      </c>
      <c r="K112" s="306"/>
    </row>
    <row r="113" s="1" customFormat="1" ht="15" customHeight="1">
      <c r="B113" s="317"/>
      <c r="C113" s="292" t="s">
        <v>58</v>
      </c>
      <c r="D113" s="292"/>
      <c r="E113" s="292"/>
      <c r="F113" s="315" t="s">
        <v>1636</v>
      </c>
      <c r="G113" s="292"/>
      <c r="H113" s="292" t="s">
        <v>1677</v>
      </c>
      <c r="I113" s="292" t="s">
        <v>1638</v>
      </c>
      <c r="J113" s="292">
        <v>20</v>
      </c>
      <c r="K113" s="306"/>
    </row>
    <row r="114" s="1" customFormat="1" ht="15" customHeight="1">
      <c r="B114" s="317"/>
      <c r="C114" s="292" t="s">
        <v>1678</v>
      </c>
      <c r="D114" s="292"/>
      <c r="E114" s="292"/>
      <c r="F114" s="315" t="s">
        <v>1636</v>
      </c>
      <c r="G114" s="292"/>
      <c r="H114" s="292" t="s">
        <v>1679</v>
      </c>
      <c r="I114" s="292" t="s">
        <v>1638</v>
      </c>
      <c r="J114" s="292">
        <v>120</v>
      </c>
      <c r="K114" s="306"/>
    </row>
    <row r="115" s="1" customFormat="1" ht="15" customHeight="1">
      <c r="B115" s="317"/>
      <c r="C115" s="292" t="s">
        <v>43</v>
      </c>
      <c r="D115" s="292"/>
      <c r="E115" s="292"/>
      <c r="F115" s="315" t="s">
        <v>1636</v>
      </c>
      <c r="G115" s="292"/>
      <c r="H115" s="292" t="s">
        <v>1680</v>
      </c>
      <c r="I115" s="292" t="s">
        <v>1671</v>
      </c>
      <c r="J115" s="292"/>
      <c r="K115" s="306"/>
    </row>
    <row r="116" s="1" customFormat="1" ht="15" customHeight="1">
      <c r="B116" s="317"/>
      <c r="C116" s="292" t="s">
        <v>53</v>
      </c>
      <c r="D116" s="292"/>
      <c r="E116" s="292"/>
      <c r="F116" s="315" t="s">
        <v>1636</v>
      </c>
      <c r="G116" s="292"/>
      <c r="H116" s="292" t="s">
        <v>1681</v>
      </c>
      <c r="I116" s="292" t="s">
        <v>1671</v>
      </c>
      <c r="J116" s="292"/>
      <c r="K116" s="306"/>
    </row>
    <row r="117" s="1" customFormat="1" ht="15" customHeight="1">
      <c r="B117" s="317"/>
      <c r="C117" s="292" t="s">
        <v>62</v>
      </c>
      <c r="D117" s="292"/>
      <c r="E117" s="292"/>
      <c r="F117" s="315" t="s">
        <v>1636</v>
      </c>
      <c r="G117" s="292"/>
      <c r="H117" s="292" t="s">
        <v>1682</v>
      </c>
      <c r="I117" s="292" t="s">
        <v>1683</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1684</v>
      </c>
      <c r="D122" s="283"/>
      <c r="E122" s="283"/>
      <c r="F122" s="283"/>
      <c r="G122" s="283"/>
      <c r="H122" s="283"/>
      <c r="I122" s="283"/>
      <c r="J122" s="283"/>
      <c r="K122" s="334"/>
    </row>
    <row r="123" s="1" customFormat="1" ht="17.25" customHeight="1">
      <c r="B123" s="335"/>
      <c r="C123" s="307" t="s">
        <v>1630</v>
      </c>
      <c r="D123" s="307"/>
      <c r="E123" s="307"/>
      <c r="F123" s="307" t="s">
        <v>1631</v>
      </c>
      <c r="G123" s="308"/>
      <c r="H123" s="307" t="s">
        <v>59</v>
      </c>
      <c r="I123" s="307" t="s">
        <v>62</v>
      </c>
      <c r="J123" s="307" t="s">
        <v>1632</v>
      </c>
      <c r="K123" s="336"/>
    </row>
    <row r="124" s="1" customFormat="1" ht="17.25" customHeight="1">
      <c r="B124" s="335"/>
      <c r="C124" s="309" t="s">
        <v>1633</v>
      </c>
      <c r="D124" s="309"/>
      <c r="E124" s="309"/>
      <c r="F124" s="310" t="s">
        <v>1634</v>
      </c>
      <c r="G124" s="311"/>
      <c r="H124" s="309"/>
      <c r="I124" s="309"/>
      <c r="J124" s="309" t="s">
        <v>1635</v>
      </c>
      <c r="K124" s="336"/>
    </row>
    <row r="125" s="1" customFormat="1" ht="5.25" customHeight="1">
      <c r="B125" s="337"/>
      <c r="C125" s="312"/>
      <c r="D125" s="312"/>
      <c r="E125" s="312"/>
      <c r="F125" s="312"/>
      <c r="G125" s="338"/>
      <c r="H125" s="312"/>
      <c r="I125" s="312"/>
      <c r="J125" s="312"/>
      <c r="K125" s="339"/>
    </row>
    <row r="126" s="1" customFormat="1" ht="15" customHeight="1">
      <c r="B126" s="337"/>
      <c r="C126" s="292" t="s">
        <v>1639</v>
      </c>
      <c r="D126" s="314"/>
      <c r="E126" s="314"/>
      <c r="F126" s="315" t="s">
        <v>1636</v>
      </c>
      <c r="G126" s="292"/>
      <c r="H126" s="292" t="s">
        <v>1676</v>
      </c>
      <c r="I126" s="292" t="s">
        <v>1638</v>
      </c>
      <c r="J126" s="292">
        <v>120</v>
      </c>
      <c r="K126" s="340"/>
    </row>
    <row r="127" s="1" customFormat="1" ht="15" customHeight="1">
      <c r="B127" s="337"/>
      <c r="C127" s="292" t="s">
        <v>1685</v>
      </c>
      <c r="D127" s="292"/>
      <c r="E127" s="292"/>
      <c r="F127" s="315" t="s">
        <v>1636</v>
      </c>
      <c r="G127" s="292"/>
      <c r="H127" s="292" t="s">
        <v>1686</v>
      </c>
      <c r="I127" s="292" t="s">
        <v>1638</v>
      </c>
      <c r="J127" s="292" t="s">
        <v>1687</v>
      </c>
      <c r="K127" s="340"/>
    </row>
    <row r="128" s="1" customFormat="1" ht="15" customHeight="1">
      <c r="B128" s="337"/>
      <c r="C128" s="292" t="s">
        <v>1584</v>
      </c>
      <c r="D128" s="292"/>
      <c r="E128" s="292"/>
      <c r="F128" s="315" t="s">
        <v>1636</v>
      </c>
      <c r="G128" s="292"/>
      <c r="H128" s="292" t="s">
        <v>1688</v>
      </c>
      <c r="I128" s="292" t="s">
        <v>1638</v>
      </c>
      <c r="J128" s="292" t="s">
        <v>1687</v>
      </c>
      <c r="K128" s="340"/>
    </row>
    <row r="129" s="1" customFormat="1" ht="15" customHeight="1">
      <c r="B129" s="337"/>
      <c r="C129" s="292" t="s">
        <v>1647</v>
      </c>
      <c r="D129" s="292"/>
      <c r="E129" s="292"/>
      <c r="F129" s="315" t="s">
        <v>1642</v>
      </c>
      <c r="G129" s="292"/>
      <c r="H129" s="292" t="s">
        <v>1648</v>
      </c>
      <c r="I129" s="292" t="s">
        <v>1638</v>
      </c>
      <c r="J129" s="292">
        <v>15</v>
      </c>
      <c r="K129" s="340"/>
    </row>
    <row r="130" s="1" customFormat="1" ht="15" customHeight="1">
      <c r="B130" s="337"/>
      <c r="C130" s="318" t="s">
        <v>1649</v>
      </c>
      <c r="D130" s="318"/>
      <c r="E130" s="318"/>
      <c r="F130" s="319" t="s">
        <v>1642</v>
      </c>
      <c r="G130" s="318"/>
      <c r="H130" s="318" t="s">
        <v>1650</v>
      </c>
      <c r="I130" s="318" t="s">
        <v>1638</v>
      </c>
      <c r="J130" s="318">
        <v>15</v>
      </c>
      <c r="K130" s="340"/>
    </row>
    <row r="131" s="1" customFormat="1" ht="15" customHeight="1">
      <c r="B131" s="337"/>
      <c r="C131" s="318" t="s">
        <v>1651</v>
      </c>
      <c r="D131" s="318"/>
      <c r="E131" s="318"/>
      <c r="F131" s="319" t="s">
        <v>1642</v>
      </c>
      <c r="G131" s="318"/>
      <c r="H131" s="318" t="s">
        <v>1652</v>
      </c>
      <c r="I131" s="318" t="s">
        <v>1638</v>
      </c>
      <c r="J131" s="318">
        <v>20</v>
      </c>
      <c r="K131" s="340"/>
    </row>
    <row r="132" s="1" customFormat="1" ht="15" customHeight="1">
      <c r="B132" s="337"/>
      <c r="C132" s="318" t="s">
        <v>1653</v>
      </c>
      <c r="D132" s="318"/>
      <c r="E132" s="318"/>
      <c r="F132" s="319" t="s">
        <v>1642</v>
      </c>
      <c r="G132" s="318"/>
      <c r="H132" s="318" t="s">
        <v>1654</v>
      </c>
      <c r="I132" s="318" t="s">
        <v>1638</v>
      </c>
      <c r="J132" s="318">
        <v>20</v>
      </c>
      <c r="K132" s="340"/>
    </row>
    <row r="133" s="1" customFormat="1" ht="15" customHeight="1">
      <c r="B133" s="337"/>
      <c r="C133" s="292" t="s">
        <v>1641</v>
      </c>
      <c r="D133" s="292"/>
      <c r="E133" s="292"/>
      <c r="F133" s="315" t="s">
        <v>1642</v>
      </c>
      <c r="G133" s="292"/>
      <c r="H133" s="292" t="s">
        <v>1676</v>
      </c>
      <c r="I133" s="292" t="s">
        <v>1638</v>
      </c>
      <c r="J133" s="292">
        <v>50</v>
      </c>
      <c r="K133" s="340"/>
    </row>
    <row r="134" s="1" customFormat="1" ht="15" customHeight="1">
      <c r="B134" s="337"/>
      <c r="C134" s="292" t="s">
        <v>1655</v>
      </c>
      <c r="D134" s="292"/>
      <c r="E134" s="292"/>
      <c r="F134" s="315" t="s">
        <v>1642</v>
      </c>
      <c r="G134" s="292"/>
      <c r="H134" s="292" t="s">
        <v>1676</v>
      </c>
      <c r="I134" s="292" t="s">
        <v>1638</v>
      </c>
      <c r="J134" s="292">
        <v>50</v>
      </c>
      <c r="K134" s="340"/>
    </row>
    <row r="135" s="1" customFormat="1" ht="15" customHeight="1">
      <c r="B135" s="337"/>
      <c r="C135" s="292" t="s">
        <v>1661</v>
      </c>
      <c r="D135" s="292"/>
      <c r="E135" s="292"/>
      <c r="F135" s="315" t="s">
        <v>1642</v>
      </c>
      <c r="G135" s="292"/>
      <c r="H135" s="292" t="s">
        <v>1676</v>
      </c>
      <c r="I135" s="292" t="s">
        <v>1638</v>
      </c>
      <c r="J135" s="292">
        <v>50</v>
      </c>
      <c r="K135" s="340"/>
    </row>
    <row r="136" s="1" customFormat="1" ht="15" customHeight="1">
      <c r="B136" s="337"/>
      <c r="C136" s="292" t="s">
        <v>1663</v>
      </c>
      <c r="D136" s="292"/>
      <c r="E136" s="292"/>
      <c r="F136" s="315" t="s">
        <v>1642</v>
      </c>
      <c r="G136" s="292"/>
      <c r="H136" s="292" t="s">
        <v>1676</v>
      </c>
      <c r="I136" s="292" t="s">
        <v>1638</v>
      </c>
      <c r="J136" s="292">
        <v>50</v>
      </c>
      <c r="K136" s="340"/>
    </row>
    <row r="137" s="1" customFormat="1" ht="15" customHeight="1">
      <c r="B137" s="337"/>
      <c r="C137" s="292" t="s">
        <v>1664</v>
      </c>
      <c r="D137" s="292"/>
      <c r="E137" s="292"/>
      <c r="F137" s="315" t="s">
        <v>1642</v>
      </c>
      <c r="G137" s="292"/>
      <c r="H137" s="292" t="s">
        <v>1689</v>
      </c>
      <c r="I137" s="292" t="s">
        <v>1638</v>
      </c>
      <c r="J137" s="292">
        <v>255</v>
      </c>
      <c r="K137" s="340"/>
    </row>
    <row r="138" s="1" customFormat="1" ht="15" customHeight="1">
      <c r="B138" s="337"/>
      <c r="C138" s="292" t="s">
        <v>1666</v>
      </c>
      <c r="D138" s="292"/>
      <c r="E138" s="292"/>
      <c r="F138" s="315" t="s">
        <v>1636</v>
      </c>
      <c r="G138" s="292"/>
      <c r="H138" s="292" t="s">
        <v>1690</v>
      </c>
      <c r="I138" s="292" t="s">
        <v>1668</v>
      </c>
      <c r="J138" s="292"/>
      <c r="K138" s="340"/>
    </row>
    <row r="139" s="1" customFormat="1" ht="15" customHeight="1">
      <c r="B139" s="337"/>
      <c r="C139" s="292" t="s">
        <v>1669</v>
      </c>
      <c r="D139" s="292"/>
      <c r="E139" s="292"/>
      <c r="F139" s="315" t="s">
        <v>1636</v>
      </c>
      <c r="G139" s="292"/>
      <c r="H139" s="292" t="s">
        <v>1691</v>
      </c>
      <c r="I139" s="292" t="s">
        <v>1671</v>
      </c>
      <c r="J139" s="292"/>
      <c r="K139" s="340"/>
    </row>
    <row r="140" s="1" customFormat="1" ht="15" customHeight="1">
      <c r="B140" s="337"/>
      <c r="C140" s="292" t="s">
        <v>1672</v>
      </c>
      <c r="D140" s="292"/>
      <c r="E140" s="292"/>
      <c r="F140" s="315" t="s">
        <v>1636</v>
      </c>
      <c r="G140" s="292"/>
      <c r="H140" s="292" t="s">
        <v>1672</v>
      </c>
      <c r="I140" s="292" t="s">
        <v>1671</v>
      </c>
      <c r="J140" s="292"/>
      <c r="K140" s="340"/>
    </row>
    <row r="141" s="1" customFormat="1" ht="15" customHeight="1">
      <c r="B141" s="337"/>
      <c r="C141" s="292" t="s">
        <v>43</v>
      </c>
      <c r="D141" s="292"/>
      <c r="E141" s="292"/>
      <c r="F141" s="315" t="s">
        <v>1636</v>
      </c>
      <c r="G141" s="292"/>
      <c r="H141" s="292" t="s">
        <v>1692</v>
      </c>
      <c r="I141" s="292" t="s">
        <v>1671</v>
      </c>
      <c r="J141" s="292"/>
      <c r="K141" s="340"/>
    </row>
    <row r="142" s="1" customFormat="1" ht="15" customHeight="1">
      <c r="B142" s="337"/>
      <c r="C142" s="292" t="s">
        <v>1693</v>
      </c>
      <c r="D142" s="292"/>
      <c r="E142" s="292"/>
      <c r="F142" s="315" t="s">
        <v>1636</v>
      </c>
      <c r="G142" s="292"/>
      <c r="H142" s="292" t="s">
        <v>1694</v>
      </c>
      <c r="I142" s="292" t="s">
        <v>1671</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1695</v>
      </c>
      <c r="D147" s="305"/>
      <c r="E147" s="305"/>
      <c r="F147" s="305"/>
      <c r="G147" s="305"/>
      <c r="H147" s="305"/>
      <c r="I147" s="305"/>
      <c r="J147" s="305"/>
      <c r="K147" s="306"/>
    </row>
    <row r="148" s="1" customFormat="1" ht="17.25" customHeight="1">
      <c r="B148" s="304"/>
      <c r="C148" s="307" t="s">
        <v>1630</v>
      </c>
      <c r="D148" s="307"/>
      <c r="E148" s="307"/>
      <c r="F148" s="307" t="s">
        <v>1631</v>
      </c>
      <c r="G148" s="308"/>
      <c r="H148" s="307" t="s">
        <v>59</v>
      </c>
      <c r="I148" s="307" t="s">
        <v>62</v>
      </c>
      <c r="J148" s="307" t="s">
        <v>1632</v>
      </c>
      <c r="K148" s="306"/>
    </row>
    <row r="149" s="1" customFormat="1" ht="17.25" customHeight="1">
      <c r="B149" s="304"/>
      <c r="C149" s="309" t="s">
        <v>1633</v>
      </c>
      <c r="D149" s="309"/>
      <c r="E149" s="309"/>
      <c r="F149" s="310" t="s">
        <v>1634</v>
      </c>
      <c r="G149" s="311"/>
      <c r="H149" s="309"/>
      <c r="I149" s="309"/>
      <c r="J149" s="309" t="s">
        <v>1635</v>
      </c>
      <c r="K149" s="306"/>
    </row>
    <row r="150" s="1" customFormat="1" ht="5.25" customHeight="1">
      <c r="B150" s="317"/>
      <c r="C150" s="312"/>
      <c r="D150" s="312"/>
      <c r="E150" s="312"/>
      <c r="F150" s="312"/>
      <c r="G150" s="313"/>
      <c r="H150" s="312"/>
      <c r="I150" s="312"/>
      <c r="J150" s="312"/>
      <c r="K150" s="340"/>
    </row>
    <row r="151" s="1" customFormat="1" ht="15" customHeight="1">
      <c r="B151" s="317"/>
      <c r="C151" s="344" t="s">
        <v>1639</v>
      </c>
      <c r="D151" s="292"/>
      <c r="E151" s="292"/>
      <c r="F151" s="345" t="s">
        <v>1636</v>
      </c>
      <c r="G151" s="292"/>
      <c r="H151" s="344" t="s">
        <v>1676</v>
      </c>
      <c r="I151" s="344" t="s">
        <v>1638</v>
      </c>
      <c r="J151" s="344">
        <v>120</v>
      </c>
      <c r="K151" s="340"/>
    </row>
    <row r="152" s="1" customFormat="1" ht="15" customHeight="1">
      <c r="B152" s="317"/>
      <c r="C152" s="344" t="s">
        <v>1685</v>
      </c>
      <c r="D152" s="292"/>
      <c r="E152" s="292"/>
      <c r="F152" s="345" t="s">
        <v>1636</v>
      </c>
      <c r="G152" s="292"/>
      <c r="H152" s="344" t="s">
        <v>1696</v>
      </c>
      <c r="I152" s="344" t="s">
        <v>1638</v>
      </c>
      <c r="J152" s="344" t="s">
        <v>1687</v>
      </c>
      <c r="K152" s="340"/>
    </row>
    <row r="153" s="1" customFormat="1" ht="15" customHeight="1">
      <c r="B153" s="317"/>
      <c r="C153" s="344" t="s">
        <v>1584</v>
      </c>
      <c r="D153" s="292"/>
      <c r="E153" s="292"/>
      <c r="F153" s="345" t="s">
        <v>1636</v>
      </c>
      <c r="G153" s="292"/>
      <c r="H153" s="344" t="s">
        <v>1697</v>
      </c>
      <c r="I153" s="344" t="s">
        <v>1638</v>
      </c>
      <c r="J153" s="344" t="s">
        <v>1687</v>
      </c>
      <c r="K153" s="340"/>
    </row>
    <row r="154" s="1" customFormat="1" ht="15" customHeight="1">
      <c r="B154" s="317"/>
      <c r="C154" s="344" t="s">
        <v>1641</v>
      </c>
      <c r="D154" s="292"/>
      <c r="E154" s="292"/>
      <c r="F154" s="345" t="s">
        <v>1642</v>
      </c>
      <c r="G154" s="292"/>
      <c r="H154" s="344" t="s">
        <v>1676</v>
      </c>
      <c r="I154" s="344" t="s">
        <v>1638</v>
      </c>
      <c r="J154" s="344">
        <v>50</v>
      </c>
      <c r="K154" s="340"/>
    </row>
    <row r="155" s="1" customFormat="1" ht="15" customHeight="1">
      <c r="B155" s="317"/>
      <c r="C155" s="344" t="s">
        <v>1644</v>
      </c>
      <c r="D155" s="292"/>
      <c r="E155" s="292"/>
      <c r="F155" s="345" t="s">
        <v>1636</v>
      </c>
      <c r="G155" s="292"/>
      <c r="H155" s="344" t="s">
        <v>1676</v>
      </c>
      <c r="I155" s="344" t="s">
        <v>1646</v>
      </c>
      <c r="J155" s="344"/>
      <c r="K155" s="340"/>
    </row>
    <row r="156" s="1" customFormat="1" ht="15" customHeight="1">
      <c r="B156" s="317"/>
      <c r="C156" s="344" t="s">
        <v>1655</v>
      </c>
      <c r="D156" s="292"/>
      <c r="E156" s="292"/>
      <c r="F156" s="345" t="s">
        <v>1642</v>
      </c>
      <c r="G156" s="292"/>
      <c r="H156" s="344" t="s">
        <v>1676</v>
      </c>
      <c r="I156" s="344" t="s">
        <v>1638</v>
      </c>
      <c r="J156" s="344">
        <v>50</v>
      </c>
      <c r="K156" s="340"/>
    </row>
    <row r="157" s="1" customFormat="1" ht="15" customHeight="1">
      <c r="B157" s="317"/>
      <c r="C157" s="344" t="s">
        <v>1663</v>
      </c>
      <c r="D157" s="292"/>
      <c r="E157" s="292"/>
      <c r="F157" s="345" t="s">
        <v>1642</v>
      </c>
      <c r="G157" s="292"/>
      <c r="H157" s="344" t="s">
        <v>1676</v>
      </c>
      <c r="I157" s="344" t="s">
        <v>1638</v>
      </c>
      <c r="J157" s="344">
        <v>50</v>
      </c>
      <c r="K157" s="340"/>
    </row>
    <row r="158" s="1" customFormat="1" ht="15" customHeight="1">
      <c r="B158" s="317"/>
      <c r="C158" s="344" t="s">
        <v>1661</v>
      </c>
      <c r="D158" s="292"/>
      <c r="E158" s="292"/>
      <c r="F158" s="345" t="s">
        <v>1642</v>
      </c>
      <c r="G158" s="292"/>
      <c r="H158" s="344" t="s">
        <v>1676</v>
      </c>
      <c r="I158" s="344" t="s">
        <v>1638</v>
      </c>
      <c r="J158" s="344">
        <v>50</v>
      </c>
      <c r="K158" s="340"/>
    </row>
    <row r="159" s="1" customFormat="1" ht="15" customHeight="1">
      <c r="B159" s="317"/>
      <c r="C159" s="344" t="s">
        <v>130</v>
      </c>
      <c r="D159" s="292"/>
      <c r="E159" s="292"/>
      <c r="F159" s="345" t="s">
        <v>1636</v>
      </c>
      <c r="G159" s="292"/>
      <c r="H159" s="344" t="s">
        <v>1698</v>
      </c>
      <c r="I159" s="344" t="s">
        <v>1638</v>
      </c>
      <c r="J159" s="344" t="s">
        <v>1699</v>
      </c>
      <c r="K159" s="340"/>
    </row>
    <row r="160" s="1" customFormat="1" ht="15" customHeight="1">
      <c r="B160" s="317"/>
      <c r="C160" s="344" t="s">
        <v>1700</v>
      </c>
      <c r="D160" s="292"/>
      <c r="E160" s="292"/>
      <c r="F160" s="345" t="s">
        <v>1636</v>
      </c>
      <c r="G160" s="292"/>
      <c r="H160" s="344" t="s">
        <v>1701</v>
      </c>
      <c r="I160" s="344" t="s">
        <v>1671</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1702</v>
      </c>
      <c r="D165" s="283"/>
      <c r="E165" s="283"/>
      <c r="F165" s="283"/>
      <c r="G165" s="283"/>
      <c r="H165" s="283"/>
      <c r="I165" s="283"/>
      <c r="J165" s="283"/>
      <c r="K165" s="284"/>
    </row>
    <row r="166" s="1" customFormat="1" ht="17.25" customHeight="1">
      <c r="B166" s="282"/>
      <c r="C166" s="307" t="s">
        <v>1630</v>
      </c>
      <c r="D166" s="307"/>
      <c r="E166" s="307"/>
      <c r="F166" s="307" t="s">
        <v>1631</v>
      </c>
      <c r="G166" s="349"/>
      <c r="H166" s="350" t="s">
        <v>59</v>
      </c>
      <c r="I166" s="350" t="s">
        <v>62</v>
      </c>
      <c r="J166" s="307" t="s">
        <v>1632</v>
      </c>
      <c r="K166" s="284"/>
    </row>
    <row r="167" s="1" customFormat="1" ht="17.25" customHeight="1">
      <c r="B167" s="285"/>
      <c r="C167" s="309" t="s">
        <v>1633</v>
      </c>
      <c r="D167" s="309"/>
      <c r="E167" s="309"/>
      <c r="F167" s="310" t="s">
        <v>1634</v>
      </c>
      <c r="G167" s="351"/>
      <c r="H167" s="352"/>
      <c r="I167" s="352"/>
      <c r="J167" s="309" t="s">
        <v>1635</v>
      </c>
      <c r="K167" s="287"/>
    </row>
    <row r="168" s="1" customFormat="1" ht="5.25" customHeight="1">
      <c r="B168" s="317"/>
      <c r="C168" s="312"/>
      <c r="D168" s="312"/>
      <c r="E168" s="312"/>
      <c r="F168" s="312"/>
      <c r="G168" s="313"/>
      <c r="H168" s="312"/>
      <c r="I168" s="312"/>
      <c r="J168" s="312"/>
      <c r="K168" s="340"/>
    </row>
    <row r="169" s="1" customFormat="1" ht="15" customHeight="1">
      <c r="B169" s="317"/>
      <c r="C169" s="292" t="s">
        <v>1639</v>
      </c>
      <c r="D169" s="292"/>
      <c r="E169" s="292"/>
      <c r="F169" s="315" t="s">
        <v>1636</v>
      </c>
      <c r="G169" s="292"/>
      <c r="H169" s="292" t="s">
        <v>1676</v>
      </c>
      <c r="I169" s="292" t="s">
        <v>1638</v>
      </c>
      <c r="J169" s="292">
        <v>120</v>
      </c>
      <c r="K169" s="340"/>
    </row>
    <row r="170" s="1" customFormat="1" ht="15" customHeight="1">
      <c r="B170" s="317"/>
      <c r="C170" s="292" t="s">
        <v>1685</v>
      </c>
      <c r="D170" s="292"/>
      <c r="E170" s="292"/>
      <c r="F170" s="315" t="s">
        <v>1636</v>
      </c>
      <c r="G170" s="292"/>
      <c r="H170" s="292" t="s">
        <v>1686</v>
      </c>
      <c r="I170" s="292" t="s">
        <v>1638</v>
      </c>
      <c r="J170" s="292" t="s">
        <v>1687</v>
      </c>
      <c r="K170" s="340"/>
    </row>
    <row r="171" s="1" customFormat="1" ht="15" customHeight="1">
      <c r="B171" s="317"/>
      <c r="C171" s="292" t="s">
        <v>1584</v>
      </c>
      <c r="D171" s="292"/>
      <c r="E171" s="292"/>
      <c r="F171" s="315" t="s">
        <v>1636</v>
      </c>
      <c r="G171" s="292"/>
      <c r="H171" s="292" t="s">
        <v>1703</v>
      </c>
      <c r="I171" s="292" t="s">
        <v>1638</v>
      </c>
      <c r="J171" s="292" t="s">
        <v>1687</v>
      </c>
      <c r="K171" s="340"/>
    </row>
    <row r="172" s="1" customFormat="1" ht="15" customHeight="1">
      <c r="B172" s="317"/>
      <c r="C172" s="292" t="s">
        <v>1641</v>
      </c>
      <c r="D172" s="292"/>
      <c r="E172" s="292"/>
      <c r="F172" s="315" t="s">
        <v>1642</v>
      </c>
      <c r="G172" s="292"/>
      <c r="H172" s="292" t="s">
        <v>1703</v>
      </c>
      <c r="I172" s="292" t="s">
        <v>1638</v>
      </c>
      <c r="J172" s="292">
        <v>50</v>
      </c>
      <c r="K172" s="340"/>
    </row>
    <row r="173" s="1" customFormat="1" ht="15" customHeight="1">
      <c r="B173" s="317"/>
      <c r="C173" s="292" t="s">
        <v>1644</v>
      </c>
      <c r="D173" s="292"/>
      <c r="E173" s="292"/>
      <c r="F173" s="315" t="s">
        <v>1636</v>
      </c>
      <c r="G173" s="292"/>
      <c r="H173" s="292" t="s">
        <v>1703</v>
      </c>
      <c r="I173" s="292" t="s">
        <v>1646</v>
      </c>
      <c r="J173" s="292"/>
      <c r="K173" s="340"/>
    </row>
    <row r="174" s="1" customFormat="1" ht="15" customHeight="1">
      <c r="B174" s="317"/>
      <c r="C174" s="292" t="s">
        <v>1655</v>
      </c>
      <c r="D174" s="292"/>
      <c r="E174" s="292"/>
      <c r="F174" s="315" t="s">
        <v>1642</v>
      </c>
      <c r="G174" s="292"/>
      <c r="H174" s="292" t="s">
        <v>1703</v>
      </c>
      <c r="I174" s="292" t="s">
        <v>1638</v>
      </c>
      <c r="J174" s="292">
        <v>50</v>
      </c>
      <c r="K174" s="340"/>
    </row>
    <row r="175" s="1" customFormat="1" ht="15" customHeight="1">
      <c r="B175" s="317"/>
      <c r="C175" s="292" t="s">
        <v>1663</v>
      </c>
      <c r="D175" s="292"/>
      <c r="E175" s="292"/>
      <c r="F175" s="315" t="s">
        <v>1642</v>
      </c>
      <c r="G175" s="292"/>
      <c r="H175" s="292" t="s">
        <v>1703</v>
      </c>
      <c r="I175" s="292" t="s">
        <v>1638</v>
      </c>
      <c r="J175" s="292">
        <v>50</v>
      </c>
      <c r="K175" s="340"/>
    </row>
    <row r="176" s="1" customFormat="1" ht="15" customHeight="1">
      <c r="B176" s="317"/>
      <c r="C176" s="292" t="s">
        <v>1661</v>
      </c>
      <c r="D176" s="292"/>
      <c r="E176" s="292"/>
      <c r="F176" s="315" t="s">
        <v>1642</v>
      </c>
      <c r="G176" s="292"/>
      <c r="H176" s="292" t="s">
        <v>1703</v>
      </c>
      <c r="I176" s="292" t="s">
        <v>1638</v>
      </c>
      <c r="J176" s="292">
        <v>50</v>
      </c>
      <c r="K176" s="340"/>
    </row>
    <row r="177" s="1" customFormat="1" ht="15" customHeight="1">
      <c r="B177" s="317"/>
      <c r="C177" s="292" t="s">
        <v>154</v>
      </c>
      <c r="D177" s="292"/>
      <c r="E177" s="292"/>
      <c r="F177" s="315" t="s">
        <v>1636</v>
      </c>
      <c r="G177" s="292"/>
      <c r="H177" s="292" t="s">
        <v>1704</v>
      </c>
      <c r="I177" s="292" t="s">
        <v>1705</v>
      </c>
      <c r="J177" s="292"/>
      <c r="K177" s="340"/>
    </row>
    <row r="178" s="1" customFormat="1" ht="15" customHeight="1">
      <c r="B178" s="317"/>
      <c r="C178" s="292" t="s">
        <v>62</v>
      </c>
      <c r="D178" s="292"/>
      <c r="E178" s="292"/>
      <c r="F178" s="315" t="s">
        <v>1636</v>
      </c>
      <c r="G178" s="292"/>
      <c r="H178" s="292" t="s">
        <v>1706</v>
      </c>
      <c r="I178" s="292" t="s">
        <v>1707</v>
      </c>
      <c r="J178" s="292">
        <v>1</v>
      </c>
      <c r="K178" s="340"/>
    </row>
    <row r="179" s="1" customFormat="1" ht="15" customHeight="1">
      <c r="B179" s="317"/>
      <c r="C179" s="292" t="s">
        <v>58</v>
      </c>
      <c r="D179" s="292"/>
      <c r="E179" s="292"/>
      <c r="F179" s="315" t="s">
        <v>1636</v>
      </c>
      <c r="G179" s="292"/>
      <c r="H179" s="292" t="s">
        <v>1708</v>
      </c>
      <c r="I179" s="292" t="s">
        <v>1638</v>
      </c>
      <c r="J179" s="292">
        <v>20</v>
      </c>
      <c r="K179" s="340"/>
    </row>
    <row r="180" s="1" customFormat="1" ht="15" customHeight="1">
      <c r="B180" s="317"/>
      <c r="C180" s="292" t="s">
        <v>59</v>
      </c>
      <c r="D180" s="292"/>
      <c r="E180" s="292"/>
      <c r="F180" s="315" t="s">
        <v>1636</v>
      </c>
      <c r="G180" s="292"/>
      <c r="H180" s="292" t="s">
        <v>1709</v>
      </c>
      <c r="I180" s="292" t="s">
        <v>1638</v>
      </c>
      <c r="J180" s="292">
        <v>255</v>
      </c>
      <c r="K180" s="340"/>
    </row>
    <row r="181" s="1" customFormat="1" ht="15" customHeight="1">
      <c r="B181" s="317"/>
      <c r="C181" s="292" t="s">
        <v>155</v>
      </c>
      <c r="D181" s="292"/>
      <c r="E181" s="292"/>
      <c r="F181" s="315" t="s">
        <v>1636</v>
      </c>
      <c r="G181" s="292"/>
      <c r="H181" s="292" t="s">
        <v>1600</v>
      </c>
      <c r="I181" s="292" t="s">
        <v>1638</v>
      </c>
      <c r="J181" s="292">
        <v>10</v>
      </c>
      <c r="K181" s="340"/>
    </row>
    <row r="182" s="1" customFormat="1" ht="15" customHeight="1">
      <c r="B182" s="317"/>
      <c r="C182" s="292" t="s">
        <v>156</v>
      </c>
      <c r="D182" s="292"/>
      <c r="E182" s="292"/>
      <c r="F182" s="315" t="s">
        <v>1636</v>
      </c>
      <c r="G182" s="292"/>
      <c r="H182" s="292" t="s">
        <v>1710</v>
      </c>
      <c r="I182" s="292" t="s">
        <v>1671</v>
      </c>
      <c r="J182" s="292"/>
      <c r="K182" s="340"/>
    </row>
    <row r="183" s="1" customFormat="1" ht="15" customHeight="1">
      <c r="B183" s="317"/>
      <c r="C183" s="292" t="s">
        <v>1711</v>
      </c>
      <c r="D183" s="292"/>
      <c r="E183" s="292"/>
      <c r="F183" s="315" t="s">
        <v>1636</v>
      </c>
      <c r="G183" s="292"/>
      <c r="H183" s="292" t="s">
        <v>1712</v>
      </c>
      <c r="I183" s="292" t="s">
        <v>1671</v>
      </c>
      <c r="J183" s="292"/>
      <c r="K183" s="340"/>
    </row>
    <row r="184" s="1" customFormat="1" ht="15" customHeight="1">
      <c r="B184" s="317"/>
      <c r="C184" s="292" t="s">
        <v>1700</v>
      </c>
      <c r="D184" s="292"/>
      <c r="E184" s="292"/>
      <c r="F184" s="315" t="s">
        <v>1636</v>
      </c>
      <c r="G184" s="292"/>
      <c r="H184" s="292" t="s">
        <v>1713</v>
      </c>
      <c r="I184" s="292" t="s">
        <v>1671</v>
      </c>
      <c r="J184" s="292"/>
      <c r="K184" s="340"/>
    </row>
    <row r="185" s="1" customFormat="1" ht="15" customHeight="1">
      <c r="B185" s="317"/>
      <c r="C185" s="292" t="s">
        <v>158</v>
      </c>
      <c r="D185" s="292"/>
      <c r="E185" s="292"/>
      <c r="F185" s="315" t="s">
        <v>1642</v>
      </c>
      <c r="G185" s="292"/>
      <c r="H185" s="292" t="s">
        <v>1714</v>
      </c>
      <c r="I185" s="292" t="s">
        <v>1638</v>
      </c>
      <c r="J185" s="292">
        <v>50</v>
      </c>
      <c r="K185" s="340"/>
    </row>
    <row r="186" s="1" customFormat="1" ht="15" customHeight="1">
      <c r="B186" s="317"/>
      <c r="C186" s="292" t="s">
        <v>1715</v>
      </c>
      <c r="D186" s="292"/>
      <c r="E186" s="292"/>
      <c r="F186" s="315" t="s">
        <v>1642</v>
      </c>
      <c r="G186" s="292"/>
      <c r="H186" s="292" t="s">
        <v>1716</v>
      </c>
      <c r="I186" s="292" t="s">
        <v>1717</v>
      </c>
      <c r="J186" s="292"/>
      <c r="K186" s="340"/>
    </row>
    <row r="187" s="1" customFormat="1" ht="15" customHeight="1">
      <c r="B187" s="317"/>
      <c r="C187" s="292" t="s">
        <v>1718</v>
      </c>
      <c r="D187" s="292"/>
      <c r="E187" s="292"/>
      <c r="F187" s="315" t="s">
        <v>1642</v>
      </c>
      <c r="G187" s="292"/>
      <c r="H187" s="292" t="s">
        <v>1719</v>
      </c>
      <c r="I187" s="292" t="s">
        <v>1717</v>
      </c>
      <c r="J187" s="292"/>
      <c r="K187" s="340"/>
    </row>
    <row r="188" s="1" customFormat="1" ht="15" customHeight="1">
      <c r="B188" s="317"/>
      <c r="C188" s="292" t="s">
        <v>1720</v>
      </c>
      <c r="D188" s="292"/>
      <c r="E188" s="292"/>
      <c r="F188" s="315" t="s">
        <v>1642</v>
      </c>
      <c r="G188" s="292"/>
      <c r="H188" s="292" t="s">
        <v>1721</v>
      </c>
      <c r="I188" s="292" t="s">
        <v>1717</v>
      </c>
      <c r="J188" s="292"/>
      <c r="K188" s="340"/>
    </row>
    <row r="189" s="1" customFormat="1" ht="15" customHeight="1">
      <c r="B189" s="317"/>
      <c r="C189" s="353" t="s">
        <v>1722</v>
      </c>
      <c r="D189" s="292"/>
      <c r="E189" s="292"/>
      <c r="F189" s="315" t="s">
        <v>1642</v>
      </c>
      <c r="G189" s="292"/>
      <c r="H189" s="292" t="s">
        <v>1723</v>
      </c>
      <c r="I189" s="292" t="s">
        <v>1724</v>
      </c>
      <c r="J189" s="354" t="s">
        <v>1725</v>
      </c>
      <c r="K189" s="340"/>
    </row>
    <row r="190" s="1" customFormat="1" ht="15" customHeight="1">
      <c r="B190" s="317"/>
      <c r="C190" s="353" t="s">
        <v>47</v>
      </c>
      <c r="D190" s="292"/>
      <c r="E190" s="292"/>
      <c r="F190" s="315" t="s">
        <v>1636</v>
      </c>
      <c r="G190" s="292"/>
      <c r="H190" s="289" t="s">
        <v>1726</v>
      </c>
      <c r="I190" s="292" t="s">
        <v>1727</v>
      </c>
      <c r="J190" s="292"/>
      <c r="K190" s="340"/>
    </row>
    <row r="191" s="1" customFormat="1" ht="15" customHeight="1">
      <c r="B191" s="317"/>
      <c r="C191" s="353" t="s">
        <v>1728</v>
      </c>
      <c r="D191" s="292"/>
      <c r="E191" s="292"/>
      <c r="F191" s="315" t="s">
        <v>1636</v>
      </c>
      <c r="G191" s="292"/>
      <c r="H191" s="292" t="s">
        <v>1729</v>
      </c>
      <c r="I191" s="292" t="s">
        <v>1671</v>
      </c>
      <c r="J191" s="292"/>
      <c r="K191" s="340"/>
    </row>
    <row r="192" s="1" customFormat="1" ht="15" customHeight="1">
      <c r="B192" s="317"/>
      <c r="C192" s="353" t="s">
        <v>1730</v>
      </c>
      <c r="D192" s="292"/>
      <c r="E192" s="292"/>
      <c r="F192" s="315" t="s">
        <v>1636</v>
      </c>
      <c r="G192" s="292"/>
      <c r="H192" s="292" t="s">
        <v>1731</v>
      </c>
      <c r="I192" s="292" t="s">
        <v>1671</v>
      </c>
      <c r="J192" s="292"/>
      <c r="K192" s="340"/>
    </row>
    <row r="193" s="1" customFormat="1" ht="15" customHeight="1">
      <c r="B193" s="317"/>
      <c r="C193" s="353" t="s">
        <v>1732</v>
      </c>
      <c r="D193" s="292"/>
      <c r="E193" s="292"/>
      <c r="F193" s="315" t="s">
        <v>1642</v>
      </c>
      <c r="G193" s="292"/>
      <c r="H193" s="292" t="s">
        <v>1733</v>
      </c>
      <c r="I193" s="292" t="s">
        <v>1671</v>
      </c>
      <c r="J193" s="292"/>
      <c r="K193" s="340"/>
    </row>
    <row r="194" s="1" customFormat="1" ht="15" customHeight="1">
      <c r="B194" s="346"/>
      <c r="C194" s="355"/>
      <c r="D194" s="326"/>
      <c r="E194" s="326"/>
      <c r="F194" s="326"/>
      <c r="G194" s="326"/>
      <c r="H194" s="326"/>
      <c r="I194" s="326"/>
      <c r="J194" s="326"/>
      <c r="K194" s="347"/>
    </row>
    <row r="195" s="1" customFormat="1" ht="18.75" customHeight="1">
      <c r="B195" s="328"/>
      <c r="C195" s="338"/>
      <c r="D195" s="338"/>
      <c r="E195" s="338"/>
      <c r="F195" s="348"/>
      <c r="G195" s="338"/>
      <c r="H195" s="338"/>
      <c r="I195" s="338"/>
      <c r="J195" s="338"/>
      <c r="K195" s="328"/>
    </row>
    <row r="196" s="1" customFormat="1" ht="18.75" customHeight="1">
      <c r="B196" s="328"/>
      <c r="C196" s="338"/>
      <c r="D196" s="338"/>
      <c r="E196" s="338"/>
      <c r="F196" s="348"/>
      <c r="G196" s="338"/>
      <c r="H196" s="338"/>
      <c r="I196" s="338"/>
      <c r="J196" s="338"/>
      <c r="K196" s="328"/>
    </row>
    <row r="197" s="1" customFormat="1" ht="18.75" customHeight="1">
      <c r="B197" s="300"/>
      <c r="C197" s="300"/>
      <c r="D197" s="300"/>
      <c r="E197" s="300"/>
      <c r="F197" s="300"/>
      <c r="G197" s="300"/>
      <c r="H197" s="300"/>
      <c r="I197" s="300"/>
      <c r="J197" s="300"/>
      <c r="K197" s="300"/>
    </row>
    <row r="198" s="1" customFormat="1" ht="13.5">
      <c r="B198" s="279"/>
      <c r="C198" s="280"/>
      <c r="D198" s="280"/>
      <c r="E198" s="280"/>
      <c r="F198" s="280"/>
      <c r="G198" s="280"/>
      <c r="H198" s="280"/>
      <c r="I198" s="280"/>
      <c r="J198" s="280"/>
      <c r="K198" s="281"/>
    </row>
    <row r="199" s="1" customFormat="1" ht="21">
      <c r="B199" s="282"/>
      <c r="C199" s="283" t="s">
        <v>1734</v>
      </c>
      <c r="D199" s="283"/>
      <c r="E199" s="283"/>
      <c r="F199" s="283"/>
      <c r="G199" s="283"/>
      <c r="H199" s="283"/>
      <c r="I199" s="283"/>
      <c r="J199" s="283"/>
      <c r="K199" s="284"/>
    </row>
    <row r="200" s="1" customFormat="1" ht="25.5" customHeight="1">
      <c r="B200" s="282"/>
      <c r="C200" s="356" t="s">
        <v>1735</v>
      </c>
      <c r="D200" s="356"/>
      <c r="E200" s="356"/>
      <c r="F200" s="356" t="s">
        <v>1736</v>
      </c>
      <c r="G200" s="357"/>
      <c r="H200" s="356" t="s">
        <v>1737</v>
      </c>
      <c r="I200" s="356"/>
      <c r="J200" s="356"/>
      <c r="K200" s="284"/>
    </row>
    <row r="201" s="1" customFormat="1" ht="5.25" customHeight="1">
      <c r="B201" s="317"/>
      <c r="C201" s="312"/>
      <c r="D201" s="312"/>
      <c r="E201" s="312"/>
      <c r="F201" s="312"/>
      <c r="G201" s="338"/>
      <c r="H201" s="312"/>
      <c r="I201" s="312"/>
      <c r="J201" s="312"/>
      <c r="K201" s="340"/>
    </row>
    <row r="202" s="1" customFormat="1" ht="15" customHeight="1">
      <c r="B202" s="317"/>
      <c r="C202" s="292" t="s">
        <v>1727</v>
      </c>
      <c r="D202" s="292"/>
      <c r="E202" s="292"/>
      <c r="F202" s="315" t="s">
        <v>48</v>
      </c>
      <c r="G202" s="292"/>
      <c r="H202" s="292" t="s">
        <v>1738</v>
      </c>
      <c r="I202" s="292"/>
      <c r="J202" s="292"/>
      <c r="K202" s="340"/>
    </row>
    <row r="203" s="1" customFormat="1" ht="15" customHeight="1">
      <c r="B203" s="317"/>
      <c r="C203" s="292"/>
      <c r="D203" s="292"/>
      <c r="E203" s="292"/>
      <c r="F203" s="315" t="s">
        <v>49</v>
      </c>
      <c r="G203" s="292"/>
      <c r="H203" s="292" t="s">
        <v>1739</v>
      </c>
      <c r="I203" s="292"/>
      <c r="J203" s="292"/>
      <c r="K203" s="340"/>
    </row>
    <row r="204" s="1" customFormat="1" ht="15" customHeight="1">
      <c r="B204" s="317"/>
      <c r="C204" s="292"/>
      <c r="D204" s="292"/>
      <c r="E204" s="292"/>
      <c r="F204" s="315" t="s">
        <v>52</v>
      </c>
      <c r="G204" s="292"/>
      <c r="H204" s="292" t="s">
        <v>1740</v>
      </c>
      <c r="I204" s="292"/>
      <c r="J204" s="292"/>
      <c r="K204" s="340"/>
    </row>
    <row r="205" s="1" customFormat="1" ht="15" customHeight="1">
      <c r="B205" s="317"/>
      <c r="C205" s="292"/>
      <c r="D205" s="292"/>
      <c r="E205" s="292"/>
      <c r="F205" s="315" t="s">
        <v>50</v>
      </c>
      <c r="G205" s="292"/>
      <c r="H205" s="292" t="s">
        <v>1741</v>
      </c>
      <c r="I205" s="292"/>
      <c r="J205" s="292"/>
      <c r="K205" s="340"/>
    </row>
    <row r="206" s="1" customFormat="1" ht="15" customHeight="1">
      <c r="B206" s="317"/>
      <c r="C206" s="292"/>
      <c r="D206" s="292"/>
      <c r="E206" s="292"/>
      <c r="F206" s="315" t="s">
        <v>51</v>
      </c>
      <c r="G206" s="292"/>
      <c r="H206" s="292" t="s">
        <v>1742</v>
      </c>
      <c r="I206" s="292"/>
      <c r="J206" s="292"/>
      <c r="K206" s="340"/>
    </row>
    <row r="207" s="1" customFormat="1" ht="15" customHeight="1">
      <c r="B207" s="317"/>
      <c r="C207" s="292"/>
      <c r="D207" s="292"/>
      <c r="E207" s="292"/>
      <c r="F207" s="315"/>
      <c r="G207" s="292"/>
      <c r="H207" s="292"/>
      <c r="I207" s="292"/>
      <c r="J207" s="292"/>
      <c r="K207" s="340"/>
    </row>
    <row r="208" s="1" customFormat="1" ht="15" customHeight="1">
      <c r="B208" s="317"/>
      <c r="C208" s="292" t="s">
        <v>1683</v>
      </c>
      <c r="D208" s="292"/>
      <c r="E208" s="292"/>
      <c r="F208" s="315" t="s">
        <v>84</v>
      </c>
      <c r="G208" s="292"/>
      <c r="H208" s="292" t="s">
        <v>1743</v>
      </c>
      <c r="I208" s="292"/>
      <c r="J208" s="292"/>
      <c r="K208" s="340"/>
    </row>
    <row r="209" s="1" customFormat="1" ht="15" customHeight="1">
      <c r="B209" s="317"/>
      <c r="C209" s="292"/>
      <c r="D209" s="292"/>
      <c r="E209" s="292"/>
      <c r="F209" s="315" t="s">
        <v>1578</v>
      </c>
      <c r="G209" s="292"/>
      <c r="H209" s="292" t="s">
        <v>1579</v>
      </c>
      <c r="I209" s="292"/>
      <c r="J209" s="292"/>
      <c r="K209" s="340"/>
    </row>
    <row r="210" s="1" customFormat="1" ht="15" customHeight="1">
      <c r="B210" s="317"/>
      <c r="C210" s="292"/>
      <c r="D210" s="292"/>
      <c r="E210" s="292"/>
      <c r="F210" s="315" t="s">
        <v>1576</v>
      </c>
      <c r="G210" s="292"/>
      <c r="H210" s="292" t="s">
        <v>1744</v>
      </c>
      <c r="I210" s="292"/>
      <c r="J210" s="292"/>
      <c r="K210" s="340"/>
    </row>
    <row r="211" s="1" customFormat="1" ht="15" customHeight="1">
      <c r="B211" s="358"/>
      <c r="C211" s="292"/>
      <c r="D211" s="292"/>
      <c r="E211" s="292"/>
      <c r="F211" s="315" t="s">
        <v>1580</v>
      </c>
      <c r="G211" s="353"/>
      <c r="H211" s="344" t="s">
        <v>1581</v>
      </c>
      <c r="I211" s="344"/>
      <c r="J211" s="344"/>
      <c r="K211" s="359"/>
    </row>
    <row r="212" s="1" customFormat="1" ht="15" customHeight="1">
      <c r="B212" s="358"/>
      <c r="C212" s="292"/>
      <c r="D212" s="292"/>
      <c r="E212" s="292"/>
      <c r="F212" s="315" t="s">
        <v>1582</v>
      </c>
      <c r="G212" s="353"/>
      <c r="H212" s="344" t="s">
        <v>1745</v>
      </c>
      <c r="I212" s="344"/>
      <c r="J212" s="344"/>
      <c r="K212" s="359"/>
    </row>
    <row r="213" s="1" customFormat="1" ht="15" customHeight="1">
      <c r="B213" s="358"/>
      <c r="C213" s="292"/>
      <c r="D213" s="292"/>
      <c r="E213" s="292"/>
      <c r="F213" s="315"/>
      <c r="G213" s="353"/>
      <c r="H213" s="344"/>
      <c r="I213" s="344"/>
      <c r="J213" s="344"/>
      <c r="K213" s="359"/>
    </row>
    <row r="214" s="1" customFormat="1" ht="15" customHeight="1">
      <c r="B214" s="358"/>
      <c r="C214" s="292" t="s">
        <v>1707</v>
      </c>
      <c r="D214" s="292"/>
      <c r="E214" s="292"/>
      <c r="F214" s="315">
        <v>1</v>
      </c>
      <c r="G214" s="353"/>
      <c r="H214" s="344" t="s">
        <v>1746</v>
      </c>
      <c r="I214" s="344"/>
      <c r="J214" s="344"/>
      <c r="K214" s="359"/>
    </row>
    <row r="215" s="1" customFormat="1" ht="15" customHeight="1">
      <c r="B215" s="358"/>
      <c r="C215" s="292"/>
      <c r="D215" s="292"/>
      <c r="E215" s="292"/>
      <c r="F215" s="315">
        <v>2</v>
      </c>
      <c r="G215" s="353"/>
      <c r="H215" s="344" t="s">
        <v>1747</v>
      </c>
      <c r="I215" s="344"/>
      <c r="J215" s="344"/>
      <c r="K215" s="359"/>
    </row>
    <row r="216" s="1" customFormat="1" ht="15" customHeight="1">
      <c r="B216" s="358"/>
      <c r="C216" s="292"/>
      <c r="D216" s="292"/>
      <c r="E216" s="292"/>
      <c r="F216" s="315">
        <v>3</v>
      </c>
      <c r="G216" s="353"/>
      <c r="H216" s="344" t="s">
        <v>1748</v>
      </c>
      <c r="I216" s="344"/>
      <c r="J216" s="344"/>
      <c r="K216" s="359"/>
    </row>
    <row r="217" s="1" customFormat="1" ht="15" customHeight="1">
      <c r="B217" s="358"/>
      <c r="C217" s="292"/>
      <c r="D217" s="292"/>
      <c r="E217" s="292"/>
      <c r="F217" s="315">
        <v>4</v>
      </c>
      <c r="G217" s="353"/>
      <c r="H217" s="344" t="s">
        <v>1749</v>
      </c>
      <c r="I217" s="344"/>
      <c r="J217" s="344"/>
      <c r="K217" s="359"/>
    </row>
    <row r="218" s="1" customFormat="1"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ROUND((SUM(BE99:BE948)),  2)</f>
        <v>0</v>
      </c>
      <c r="G33" s="40"/>
      <c r="H33" s="40"/>
      <c r="I33" s="150">
        <v>0.20999999999999999</v>
      </c>
      <c r="J33" s="149">
        <f>ROUND(((SUM(BE99:BE948))*I33),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ROUND((SUM(BF99:BF948)),  2)</f>
        <v>0</v>
      </c>
      <c r="G34" s="40"/>
      <c r="H34" s="40"/>
      <c r="I34" s="150">
        <v>0.14999999999999999</v>
      </c>
      <c r="J34" s="149">
        <f>ROUND(((SUM(BF99:BF948))*I34),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ROUND((SUM(BG99:BG948)),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ROUND((SUM(BH99:BH948)),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ROUND((SUM(BI99:BI948)),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Sionkova 1507/2 - zateplení obálky budovy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J99</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J100</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J101</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135</v>
      </c>
      <c r="E62" s="176"/>
      <c r="F62" s="176"/>
      <c r="G62" s="176"/>
      <c r="H62" s="176"/>
      <c r="I62" s="176"/>
      <c r="J62" s="177">
        <f>J592</f>
        <v>0</v>
      </c>
      <c r="K62" s="174"/>
      <c r="L62" s="178"/>
      <c r="S62" s="10"/>
      <c r="T62" s="10"/>
      <c r="U62" s="10"/>
      <c r="V62" s="10"/>
      <c r="W62" s="10"/>
      <c r="X62" s="10"/>
      <c r="Y62" s="10"/>
      <c r="Z62" s="10"/>
      <c r="AA62" s="10"/>
      <c r="AB62" s="10"/>
      <c r="AC62" s="10"/>
      <c r="AD62" s="10"/>
      <c r="AE62" s="10"/>
    </row>
    <row r="63" s="10" customFormat="1" ht="14.88" customHeight="1">
      <c r="A63" s="10"/>
      <c r="B63" s="173"/>
      <c r="C63" s="174"/>
      <c r="D63" s="175" t="s">
        <v>136</v>
      </c>
      <c r="E63" s="176"/>
      <c r="F63" s="176"/>
      <c r="G63" s="176"/>
      <c r="H63" s="176"/>
      <c r="I63" s="176"/>
      <c r="J63" s="177">
        <f>J602</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137</v>
      </c>
      <c r="E64" s="176"/>
      <c r="F64" s="176"/>
      <c r="G64" s="176"/>
      <c r="H64" s="176"/>
      <c r="I64" s="176"/>
      <c r="J64" s="177">
        <f>J622</f>
        <v>0</v>
      </c>
      <c r="K64" s="174"/>
      <c r="L64" s="178"/>
      <c r="S64" s="10"/>
      <c r="T64" s="10"/>
      <c r="U64" s="10"/>
      <c r="V64" s="10"/>
      <c r="W64" s="10"/>
      <c r="X64" s="10"/>
      <c r="Y64" s="10"/>
      <c r="Z64" s="10"/>
      <c r="AA64" s="10"/>
      <c r="AB64" s="10"/>
      <c r="AC64" s="10"/>
      <c r="AD64" s="10"/>
      <c r="AE64" s="10"/>
    </row>
    <row r="65" s="10" customFormat="1" ht="14.88" customHeight="1">
      <c r="A65" s="10"/>
      <c r="B65" s="173"/>
      <c r="C65" s="174"/>
      <c r="D65" s="175" t="s">
        <v>138</v>
      </c>
      <c r="E65" s="176"/>
      <c r="F65" s="176"/>
      <c r="G65" s="176"/>
      <c r="H65" s="176"/>
      <c r="I65" s="176"/>
      <c r="J65" s="177">
        <f>J669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139</v>
      </c>
      <c r="E66" s="176"/>
      <c r="F66" s="176"/>
      <c r="G66" s="176"/>
      <c r="H66" s="176"/>
      <c r="I66" s="176"/>
      <c r="J66" s="177">
        <f>J696</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140</v>
      </c>
      <c r="E67" s="176"/>
      <c r="F67" s="176"/>
      <c r="G67" s="176"/>
      <c r="H67" s="176"/>
      <c r="I67" s="176"/>
      <c r="J67" s="177">
        <f>J706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141</v>
      </c>
      <c r="E68" s="170"/>
      <c r="F68" s="170"/>
      <c r="G68" s="170"/>
      <c r="H68" s="170"/>
      <c r="I68" s="170"/>
      <c r="J68" s="171">
        <f>J709</f>
        <v>0</v>
      </c>
      <c r="K68" s="168"/>
      <c r="L68" s="172"/>
      <c r="S68" s="9"/>
      <c r="T68" s="9"/>
      <c r="U68" s="9"/>
      <c r="V68" s="9"/>
      <c r="W68" s="9"/>
      <c r="X68" s="9"/>
      <c r="Y68" s="9"/>
      <c r="Z68" s="9"/>
      <c r="AA68" s="9"/>
      <c r="AB68" s="9"/>
      <c r="AC68" s="9"/>
      <c r="AD68" s="9"/>
      <c r="AE68" s="9"/>
    </row>
    <row r="69" s="10" customFormat="1" ht="19.92" customHeight="1">
      <c r="A69" s="10"/>
      <c r="B69" s="173"/>
      <c r="C69" s="174"/>
      <c r="D69" s="175" t="s">
        <v>142</v>
      </c>
      <c r="E69" s="176"/>
      <c r="F69" s="176"/>
      <c r="G69" s="176"/>
      <c r="H69" s="176"/>
      <c r="I69" s="176"/>
      <c r="J69" s="177">
        <f>J710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143</v>
      </c>
      <c r="E70" s="176"/>
      <c r="F70" s="176"/>
      <c r="G70" s="176"/>
      <c r="H70" s="176"/>
      <c r="I70" s="176"/>
      <c r="J70" s="177">
        <f>J719</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144</v>
      </c>
      <c r="E71" s="176"/>
      <c r="F71" s="176"/>
      <c r="G71" s="176"/>
      <c r="H71" s="176"/>
      <c r="I71" s="176"/>
      <c r="J71" s="177">
        <f>J725</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145</v>
      </c>
      <c r="E72" s="176"/>
      <c r="F72" s="176"/>
      <c r="G72" s="176"/>
      <c r="H72" s="176"/>
      <c r="I72" s="176"/>
      <c r="J72" s="177">
        <f>J750</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146</v>
      </c>
      <c r="E73" s="176"/>
      <c r="F73" s="176"/>
      <c r="G73" s="176"/>
      <c r="H73" s="176"/>
      <c r="I73" s="176"/>
      <c r="J73" s="177">
        <f>J762</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147</v>
      </c>
      <c r="E74" s="176"/>
      <c r="F74" s="176"/>
      <c r="G74" s="176"/>
      <c r="H74" s="176"/>
      <c r="I74" s="176"/>
      <c r="J74" s="177">
        <f>J827</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148</v>
      </c>
      <c r="E75" s="176"/>
      <c r="F75" s="176"/>
      <c r="G75" s="176"/>
      <c r="H75" s="176"/>
      <c r="I75" s="176"/>
      <c r="J75" s="177">
        <f>J848</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149</v>
      </c>
      <c r="E76" s="176"/>
      <c r="F76" s="176"/>
      <c r="G76" s="176"/>
      <c r="H76" s="176"/>
      <c r="I76" s="176"/>
      <c r="J76" s="177">
        <f>J858</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150</v>
      </c>
      <c r="E77" s="176"/>
      <c r="F77" s="176"/>
      <c r="G77" s="176"/>
      <c r="H77" s="176"/>
      <c r="I77" s="176"/>
      <c r="J77" s="177">
        <f>J906</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151</v>
      </c>
      <c r="E78" s="176"/>
      <c r="F78" s="176"/>
      <c r="G78" s="176"/>
      <c r="H78" s="176"/>
      <c r="I78" s="176"/>
      <c r="J78" s="177">
        <f>J929</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152</v>
      </c>
      <c r="E79" s="176"/>
      <c r="F79" s="176"/>
      <c r="G79" s="176"/>
      <c r="H79" s="176"/>
      <c r="I79" s="176"/>
      <c r="J79" s="177">
        <f>J942</f>
        <v>0</v>
      </c>
      <c r="K79" s="174"/>
      <c r="L79" s="178"/>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3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36"/>
      <c r="S85" s="40"/>
      <c r="T85" s="40"/>
      <c r="U85" s="40"/>
      <c r="V85" s="40"/>
      <c r="W85" s="40"/>
      <c r="X85" s="40"/>
      <c r="Y85" s="40"/>
      <c r="Z85" s="40"/>
      <c r="AA85" s="40"/>
      <c r="AB85" s="40"/>
      <c r="AC85" s="40"/>
      <c r="AD85" s="40"/>
      <c r="AE85" s="40"/>
    </row>
    <row r="86" s="2" customFormat="1" ht="24.96" customHeight="1">
      <c r="A86" s="40"/>
      <c r="B86" s="41"/>
      <c r="C86" s="24" t="s">
        <v>153</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2" customHeight="1">
      <c r="A88" s="40"/>
      <c r="B88" s="41"/>
      <c r="C88" s="33" t="s">
        <v>16</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162" t="str">
        <f>E7</f>
        <v>Sionkova 1507/2</v>
      </c>
      <c r="F89" s="33"/>
      <c r="G89" s="33"/>
      <c r="H89" s="33"/>
      <c r="I89" s="42"/>
      <c r="J89" s="42"/>
      <c r="K89" s="42"/>
      <c r="L89" s="136"/>
      <c r="S89" s="40"/>
      <c r="T89" s="40"/>
      <c r="U89" s="40"/>
      <c r="V89" s="40"/>
      <c r="W89" s="40"/>
      <c r="X89" s="40"/>
      <c r="Y89" s="40"/>
      <c r="Z89" s="40"/>
      <c r="AA89" s="40"/>
      <c r="AB89" s="40"/>
      <c r="AC89" s="40"/>
      <c r="AD89" s="40"/>
      <c r="AE89" s="40"/>
    </row>
    <row r="90" s="2" customFormat="1" ht="12" customHeight="1">
      <c r="A90" s="40"/>
      <c r="B90" s="41"/>
      <c r="C90" s="33" t="s">
        <v>124</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6.5" customHeight="1">
      <c r="A91" s="40"/>
      <c r="B91" s="41"/>
      <c r="C91" s="42"/>
      <c r="D91" s="42"/>
      <c r="E91" s="71" t="str">
        <f>E9</f>
        <v>01 Sionkova 1507/2 - zateplení obálky budovy</v>
      </c>
      <c r="F91" s="42"/>
      <c r="G91" s="42"/>
      <c r="H91" s="42"/>
      <c r="I91" s="42"/>
      <c r="J91" s="42"/>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2" customHeight="1">
      <c r="A93" s="40"/>
      <c r="B93" s="41"/>
      <c r="C93" s="33" t="s">
        <v>22</v>
      </c>
      <c r="D93" s="42"/>
      <c r="E93" s="42"/>
      <c r="F93" s="28" t="str">
        <f>F12</f>
        <v>ulice Sionkova a ulice 8. března</v>
      </c>
      <c r="G93" s="42"/>
      <c r="H93" s="42"/>
      <c r="I93" s="33" t="s">
        <v>24</v>
      </c>
      <c r="J93" s="74" t="str">
        <f>IF(J12="","",J12)</f>
        <v>8. 12. 2020</v>
      </c>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5.15" customHeight="1">
      <c r="A95" s="40"/>
      <c r="B95" s="41"/>
      <c r="C95" s="33" t="s">
        <v>30</v>
      </c>
      <c r="D95" s="42"/>
      <c r="E95" s="42"/>
      <c r="F95" s="28" t="str">
        <f>E15</f>
        <v>Statutární město Ostrava, obvod Slezská Ostrava</v>
      </c>
      <c r="G95" s="42"/>
      <c r="H95" s="42"/>
      <c r="I95" s="33" t="s">
        <v>37</v>
      </c>
      <c r="J95" s="38" t="str">
        <f>E21</f>
        <v>Made 4 BIM s.r.o.</v>
      </c>
      <c r="K95" s="42"/>
      <c r="L95" s="136"/>
      <c r="S95" s="40"/>
      <c r="T95" s="40"/>
      <c r="U95" s="40"/>
      <c r="V95" s="40"/>
      <c r="W95" s="40"/>
      <c r="X95" s="40"/>
      <c r="Y95" s="40"/>
      <c r="Z95" s="40"/>
      <c r="AA95" s="40"/>
      <c r="AB95" s="40"/>
      <c r="AC95" s="40"/>
      <c r="AD95" s="40"/>
      <c r="AE95" s="40"/>
    </row>
    <row r="96" s="2" customFormat="1" ht="15.15" customHeight="1">
      <c r="A96" s="40"/>
      <c r="B96" s="41"/>
      <c r="C96" s="33" t="s">
        <v>35</v>
      </c>
      <c r="D96" s="42"/>
      <c r="E96" s="42"/>
      <c r="F96" s="28" t="str">
        <f>IF(E18="","",E18)</f>
        <v>Vyplň údaj</v>
      </c>
      <c r="G96" s="42"/>
      <c r="H96" s="42"/>
      <c r="I96" s="33" t="s">
        <v>40</v>
      </c>
      <c r="J96" s="38" t="str">
        <f>E24</f>
        <v>Made 4 BIM s.r.o.</v>
      </c>
      <c r="K96" s="42"/>
      <c r="L96" s="136"/>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136"/>
      <c r="S97" s="40"/>
      <c r="T97" s="40"/>
      <c r="U97" s="40"/>
      <c r="V97" s="40"/>
      <c r="W97" s="40"/>
      <c r="X97" s="40"/>
      <c r="Y97" s="40"/>
      <c r="Z97" s="40"/>
      <c r="AA97" s="40"/>
      <c r="AB97" s="40"/>
      <c r="AC97" s="40"/>
      <c r="AD97" s="40"/>
      <c r="AE97" s="40"/>
    </row>
    <row r="98" s="11" customFormat="1" ht="29.28" customHeight="1">
      <c r="A98" s="179"/>
      <c r="B98" s="180"/>
      <c r="C98" s="181" t="s">
        <v>154</v>
      </c>
      <c r="D98" s="182" t="s">
        <v>62</v>
      </c>
      <c r="E98" s="182" t="s">
        <v>58</v>
      </c>
      <c r="F98" s="182" t="s">
        <v>59</v>
      </c>
      <c r="G98" s="182" t="s">
        <v>155</v>
      </c>
      <c r="H98" s="182" t="s">
        <v>156</v>
      </c>
      <c r="I98" s="182" t="s">
        <v>157</v>
      </c>
      <c r="J98" s="182" t="s">
        <v>131</v>
      </c>
      <c r="K98" s="183" t="s">
        <v>158</v>
      </c>
      <c r="L98" s="184"/>
      <c r="M98" s="94" t="s">
        <v>32</v>
      </c>
      <c r="N98" s="95" t="s">
        <v>47</v>
      </c>
      <c r="O98" s="95" t="s">
        <v>159</v>
      </c>
      <c r="P98" s="95" t="s">
        <v>160</v>
      </c>
      <c r="Q98" s="95" t="s">
        <v>161</v>
      </c>
      <c r="R98" s="95" t="s">
        <v>162</v>
      </c>
      <c r="S98" s="95" t="s">
        <v>163</v>
      </c>
      <c r="T98" s="96" t="s">
        <v>164</v>
      </c>
      <c r="U98" s="179"/>
      <c r="V98" s="179"/>
      <c r="W98" s="179"/>
      <c r="X98" s="179"/>
      <c r="Y98" s="179"/>
      <c r="Z98" s="179"/>
      <c r="AA98" s="179"/>
      <c r="AB98" s="179"/>
      <c r="AC98" s="179"/>
      <c r="AD98" s="179"/>
      <c r="AE98" s="179"/>
    </row>
    <row r="99" s="2" customFormat="1" ht="22.8" customHeight="1">
      <c r="A99" s="40"/>
      <c r="B99" s="41"/>
      <c r="C99" s="101" t="s">
        <v>165</v>
      </c>
      <c r="D99" s="42"/>
      <c r="E99" s="42"/>
      <c r="F99" s="42"/>
      <c r="G99" s="42"/>
      <c r="H99" s="42"/>
      <c r="I99" s="42"/>
      <c r="J99" s="185">
        <f>BK99</f>
        <v>0</v>
      </c>
      <c r="K99" s="42"/>
      <c r="L99" s="46"/>
      <c r="M99" s="97"/>
      <c r="N99" s="186"/>
      <c r="O99" s="98"/>
      <c r="P99" s="187">
        <f>P100+P709</f>
        <v>0</v>
      </c>
      <c r="Q99" s="98"/>
      <c r="R99" s="187">
        <f>R100+R709</f>
        <v>20.063798849999998</v>
      </c>
      <c r="S99" s="98"/>
      <c r="T99" s="188">
        <f>T100+T709</f>
        <v>2.97697046</v>
      </c>
      <c r="U99" s="40"/>
      <c r="V99" s="40"/>
      <c r="W99" s="40"/>
      <c r="X99" s="40"/>
      <c r="Y99" s="40"/>
      <c r="Z99" s="40"/>
      <c r="AA99" s="40"/>
      <c r="AB99" s="40"/>
      <c r="AC99" s="40"/>
      <c r="AD99" s="40"/>
      <c r="AE99" s="40"/>
      <c r="AT99" s="18" t="s">
        <v>76</v>
      </c>
      <c r="AU99" s="18" t="s">
        <v>132</v>
      </c>
      <c r="BK99" s="189">
        <f>BK100+BK709</f>
        <v>0</v>
      </c>
    </row>
    <row r="100" s="12" customFormat="1" ht="25.92" customHeight="1">
      <c r="A100" s="12"/>
      <c r="B100" s="190"/>
      <c r="C100" s="191"/>
      <c r="D100" s="192" t="s">
        <v>76</v>
      </c>
      <c r="E100" s="193" t="s">
        <v>166</v>
      </c>
      <c r="F100" s="193" t="s">
        <v>167</v>
      </c>
      <c r="G100" s="191"/>
      <c r="H100" s="191"/>
      <c r="I100" s="194"/>
      <c r="J100" s="195">
        <f>BK100</f>
        <v>0</v>
      </c>
      <c r="K100" s="191"/>
      <c r="L100" s="196"/>
      <c r="M100" s="197"/>
      <c r="N100" s="198"/>
      <c r="O100" s="198"/>
      <c r="P100" s="199">
        <f>P101+P622+P696+P706</f>
        <v>0</v>
      </c>
      <c r="Q100" s="198"/>
      <c r="R100" s="199">
        <f>R101+R622+R696+R706</f>
        <v>16.972860359999999</v>
      </c>
      <c r="S100" s="198"/>
      <c r="T100" s="200">
        <f>T101+T622+T696+T706</f>
        <v>1.9281899999999999</v>
      </c>
      <c r="U100" s="12"/>
      <c r="V100" s="12"/>
      <c r="W100" s="12"/>
      <c r="X100" s="12"/>
      <c r="Y100" s="12"/>
      <c r="Z100" s="12"/>
      <c r="AA100" s="12"/>
      <c r="AB100" s="12"/>
      <c r="AC100" s="12"/>
      <c r="AD100" s="12"/>
      <c r="AE100" s="12"/>
      <c r="AR100" s="201" t="s">
        <v>85</v>
      </c>
      <c r="AT100" s="202" t="s">
        <v>76</v>
      </c>
      <c r="AU100" s="202" t="s">
        <v>77</v>
      </c>
      <c r="AY100" s="201" t="s">
        <v>168</v>
      </c>
      <c r="BK100" s="203">
        <f>BK101+BK622+BK696+BK706</f>
        <v>0</v>
      </c>
    </row>
    <row r="101" s="12" customFormat="1" ht="22.8" customHeight="1">
      <c r="A101" s="12"/>
      <c r="B101" s="190"/>
      <c r="C101" s="191"/>
      <c r="D101" s="192" t="s">
        <v>76</v>
      </c>
      <c r="E101" s="204" t="s">
        <v>169</v>
      </c>
      <c r="F101" s="204" t="s">
        <v>170</v>
      </c>
      <c r="G101" s="191"/>
      <c r="H101" s="191"/>
      <c r="I101" s="194"/>
      <c r="J101" s="205">
        <f>BK101</f>
        <v>0</v>
      </c>
      <c r="K101" s="191"/>
      <c r="L101" s="196"/>
      <c r="M101" s="197"/>
      <c r="N101" s="198"/>
      <c r="O101" s="198"/>
      <c r="P101" s="199">
        <f>P102+SUM(P103:P592)+P602</f>
        <v>0</v>
      </c>
      <c r="Q101" s="198"/>
      <c r="R101" s="199">
        <f>R102+SUM(R103:R592)+R602</f>
        <v>16.966597159999999</v>
      </c>
      <c r="S101" s="198"/>
      <c r="T101" s="200">
        <f>T102+SUM(T103:T592)+T602</f>
        <v>0</v>
      </c>
      <c r="U101" s="12"/>
      <c r="V101" s="12"/>
      <c r="W101" s="12"/>
      <c r="X101" s="12"/>
      <c r="Y101" s="12"/>
      <c r="Z101" s="12"/>
      <c r="AA101" s="12"/>
      <c r="AB101" s="12"/>
      <c r="AC101" s="12"/>
      <c r="AD101" s="12"/>
      <c r="AE101" s="12"/>
      <c r="AR101" s="201" t="s">
        <v>85</v>
      </c>
      <c r="AT101" s="202" t="s">
        <v>76</v>
      </c>
      <c r="AU101" s="202" t="s">
        <v>85</v>
      </c>
      <c r="AY101" s="201" t="s">
        <v>168</v>
      </c>
      <c r="BK101" s="203">
        <f>BK102+SUM(BK103:BK592)+BK602</f>
        <v>0</v>
      </c>
    </row>
    <row r="102" s="2" customFormat="1" ht="14.4" customHeight="1">
      <c r="A102" s="40"/>
      <c r="B102" s="41"/>
      <c r="C102" s="206" t="s">
        <v>171</v>
      </c>
      <c r="D102" s="206" t="s">
        <v>172</v>
      </c>
      <c r="E102" s="207" t="s">
        <v>173</v>
      </c>
      <c r="F102" s="208" t="s">
        <v>174</v>
      </c>
      <c r="G102" s="209" t="s">
        <v>175</v>
      </c>
      <c r="H102" s="210">
        <v>9.6600000000000001</v>
      </c>
      <c r="I102" s="211"/>
      <c r="J102" s="212">
        <f>ROUND(I102*H102,2)</f>
        <v>0</v>
      </c>
      <c r="K102" s="208" t="s">
        <v>176</v>
      </c>
      <c r="L102" s="46"/>
      <c r="M102" s="213" t="s">
        <v>32</v>
      </c>
      <c r="N102" s="214" t="s">
        <v>49</v>
      </c>
      <c r="O102" s="86"/>
      <c r="P102" s="215">
        <f>O102*H102</f>
        <v>0</v>
      </c>
      <c r="Q102" s="215">
        <v>0.029600000000000001</v>
      </c>
      <c r="R102" s="215">
        <f>Q102*H102</f>
        <v>0.28593600000000002</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179</v>
      </c>
    </row>
    <row r="103" s="2" customFormat="1">
      <c r="A103" s="40"/>
      <c r="B103" s="41"/>
      <c r="C103" s="42"/>
      <c r="D103" s="219" t="s">
        <v>180</v>
      </c>
      <c r="E103" s="42"/>
      <c r="F103" s="220" t="s">
        <v>181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3" customFormat="1">
      <c r="A104" s="13"/>
      <c r="B104" s="224"/>
      <c r="C104" s="225"/>
      <c r="D104" s="219" t="s">
        <v>182</v>
      </c>
      <c r="E104" s="226" t="s">
        <v>32</v>
      </c>
      <c r="F104" s="227" t="s">
        <v>183</v>
      </c>
      <c r="G104" s="225"/>
      <c r="H104" s="226" t="s">
        <v>32</v>
      </c>
      <c r="I104" s="228"/>
      <c r="J104" s="225"/>
      <c r="K104" s="225"/>
      <c r="L104" s="229"/>
      <c r="M104" s="230"/>
      <c r="N104" s="231"/>
      <c r="O104" s="231"/>
      <c r="P104" s="231"/>
      <c r="Q104" s="231"/>
      <c r="R104" s="231"/>
      <c r="S104" s="231"/>
      <c r="T104" s="232"/>
      <c r="U104" s="13"/>
      <c r="V104" s="13"/>
      <c r="W104" s="13"/>
      <c r="X104" s="13"/>
      <c r="Y104" s="13"/>
      <c r="Z104" s="13"/>
      <c r="AA104" s="13"/>
      <c r="AB104" s="13"/>
      <c r="AC104" s="13"/>
      <c r="AD104" s="13"/>
      <c r="AE104" s="13"/>
      <c r="AT104" s="233" t="s">
        <v>182</v>
      </c>
      <c r="AU104" s="233" t="s">
        <v>178</v>
      </c>
      <c r="AV104" s="13" t="s">
        <v>85</v>
      </c>
      <c r="AW104" s="13" t="s">
        <v>39</v>
      </c>
      <c r="AX104" s="13" t="s">
        <v>77</v>
      </c>
      <c r="AY104" s="233" t="s">
        <v>168</v>
      </c>
    </row>
    <row r="105" s="14" customFormat="1">
      <c r="A105" s="14"/>
      <c r="B105" s="234"/>
      <c r="C105" s="235"/>
      <c r="D105" s="219" t="s">
        <v>182</v>
      </c>
      <c r="E105" s="236" t="s">
        <v>32</v>
      </c>
      <c r="F105" s="237" t="s">
        <v>184</v>
      </c>
      <c r="G105" s="235"/>
      <c r="H105" s="238">
        <v>9.6600000000000001</v>
      </c>
      <c r="I105" s="239"/>
      <c r="J105" s="235"/>
      <c r="K105" s="235"/>
      <c r="L105" s="240"/>
      <c r="M105" s="241"/>
      <c r="N105" s="242"/>
      <c r="O105" s="242"/>
      <c r="P105" s="242"/>
      <c r="Q105" s="242"/>
      <c r="R105" s="242"/>
      <c r="S105" s="242"/>
      <c r="T105" s="243"/>
      <c r="U105" s="14"/>
      <c r="V105" s="14"/>
      <c r="W105" s="14"/>
      <c r="X105" s="14"/>
      <c r="Y105" s="14"/>
      <c r="Z105" s="14"/>
      <c r="AA105" s="14"/>
      <c r="AB105" s="14"/>
      <c r="AC105" s="14"/>
      <c r="AD105" s="14"/>
      <c r="AE105" s="14"/>
      <c r="AT105" s="244" t="s">
        <v>182</v>
      </c>
      <c r="AU105" s="244" t="s">
        <v>178</v>
      </c>
      <c r="AV105" s="14" t="s">
        <v>178</v>
      </c>
      <c r="AW105" s="14" t="s">
        <v>39</v>
      </c>
      <c r="AX105" s="14" t="s">
        <v>85</v>
      </c>
      <c r="AY105" s="244" t="s">
        <v>168</v>
      </c>
    </row>
    <row r="106" s="2" customFormat="1" ht="14.4" customHeight="1">
      <c r="A106" s="40"/>
      <c r="B106" s="41"/>
      <c r="C106" s="206" t="s">
        <v>185</v>
      </c>
      <c r="D106" s="206" t="s">
        <v>172</v>
      </c>
      <c r="E106" s="207" t="s">
        <v>186</v>
      </c>
      <c r="F106" s="208" t="s">
        <v>187</v>
      </c>
      <c r="G106" s="209" t="s">
        <v>175</v>
      </c>
      <c r="H106" s="210">
        <v>1.96</v>
      </c>
      <c r="I106" s="211"/>
      <c r="J106" s="212">
        <f>ROUND(I106*H106,2)</f>
        <v>0</v>
      </c>
      <c r="K106" s="208" t="s">
        <v>176</v>
      </c>
      <c r="L106" s="46"/>
      <c r="M106" s="213" t="s">
        <v>32</v>
      </c>
      <c r="N106" s="214" t="s">
        <v>49</v>
      </c>
      <c r="O106" s="86"/>
      <c r="P106" s="215">
        <f>O106*H106</f>
        <v>0</v>
      </c>
      <c r="Q106" s="215">
        <v>0.032730000000000002</v>
      </c>
      <c r="R106" s="215">
        <f>Q106*H106</f>
        <v>0.064150800000000008</v>
      </c>
      <c r="S106" s="215">
        <v>0</v>
      </c>
      <c r="T106" s="216">
        <f>S106*H106</f>
        <v>0</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188</v>
      </c>
    </row>
    <row r="107" s="2" customFormat="1">
      <c r="A107" s="40"/>
      <c r="B107" s="41"/>
      <c r="C107" s="42"/>
      <c r="D107" s="219" t="s">
        <v>180</v>
      </c>
      <c r="E107" s="42"/>
      <c r="F107" s="220" t="s">
        <v>181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13" customFormat="1">
      <c r="A108" s="13"/>
      <c r="B108" s="224"/>
      <c r="C108" s="225"/>
      <c r="D108" s="219" t="s">
        <v>182</v>
      </c>
      <c r="E108" s="226" t="s">
        <v>32</v>
      </c>
      <c r="F108" s="227" t="s">
        <v>189</v>
      </c>
      <c r="G108" s="225"/>
      <c r="H108" s="226" t="s">
        <v>32</v>
      </c>
      <c r="I108" s="228"/>
      <c r="J108" s="225"/>
      <c r="K108" s="225"/>
      <c r="L108" s="229"/>
      <c r="M108" s="230"/>
      <c r="N108" s="231"/>
      <c r="O108" s="231"/>
      <c r="P108" s="231"/>
      <c r="Q108" s="231"/>
      <c r="R108" s="231"/>
      <c r="S108" s="231"/>
      <c r="T108" s="232"/>
      <c r="U108" s="13"/>
      <c r="V108" s="13"/>
      <c r="W108" s="13"/>
      <c r="X108" s="13"/>
      <c r="Y108" s="13"/>
      <c r="Z108" s="13"/>
      <c r="AA108" s="13"/>
      <c r="AB108" s="13"/>
      <c r="AC108" s="13"/>
      <c r="AD108" s="13"/>
      <c r="AE108" s="13"/>
      <c r="AT108" s="233" t="s">
        <v>182</v>
      </c>
      <c r="AU108" s="233" t="s">
        <v>178</v>
      </c>
      <c r="AV108" s="13" t="s">
        <v>85</v>
      </c>
      <c r="AW108" s="13" t="s">
        <v>39</v>
      </c>
      <c r="AX108" s="13" t="s">
        <v>77</v>
      </c>
      <c r="AY108" s="233" t="s">
        <v>168</v>
      </c>
    </row>
    <row r="109" s="14" customFormat="1">
      <c r="A109" s="14"/>
      <c r="B109" s="234"/>
      <c r="C109" s="235"/>
      <c r="D109" s="219" t="s">
        <v>182</v>
      </c>
      <c r="E109" s="236" t="s">
        <v>32</v>
      </c>
      <c r="F109" s="237" t="s">
        <v>190</v>
      </c>
      <c r="G109" s="235"/>
      <c r="H109" s="238">
        <v>1.96</v>
      </c>
      <c r="I109" s="239"/>
      <c r="J109" s="235"/>
      <c r="K109" s="235"/>
      <c r="L109" s="240"/>
      <c r="M109" s="241"/>
      <c r="N109" s="242"/>
      <c r="O109" s="242"/>
      <c r="P109" s="242"/>
      <c r="Q109" s="242"/>
      <c r="R109" s="242"/>
      <c r="S109" s="242"/>
      <c r="T109" s="243"/>
      <c r="U109" s="14"/>
      <c r="V109" s="14"/>
      <c r="W109" s="14"/>
      <c r="X109" s="14"/>
      <c r="Y109" s="14"/>
      <c r="Z109" s="14"/>
      <c r="AA109" s="14"/>
      <c r="AB109" s="14"/>
      <c r="AC109" s="14"/>
      <c r="AD109" s="14"/>
      <c r="AE109" s="14"/>
      <c r="AT109" s="244" t="s">
        <v>182</v>
      </c>
      <c r="AU109" s="244" t="s">
        <v>178</v>
      </c>
      <c r="AV109" s="14" t="s">
        <v>178</v>
      </c>
      <c r="AW109" s="14" t="s">
        <v>39</v>
      </c>
      <c r="AX109" s="14" t="s">
        <v>85</v>
      </c>
      <c r="AY109" s="244" t="s">
        <v>168</v>
      </c>
    </row>
    <row r="110" s="2" customFormat="1" ht="24.15" customHeight="1">
      <c r="A110" s="40"/>
      <c r="B110" s="41"/>
      <c r="C110" s="206" t="s">
        <v>85</v>
      </c>
      <c r="D110" s="206" t="s">
        <v>172</v>
      </c>
      <c r="E110" s="207" t="s">
        <v>191</v>
      </c>
      <c r="F110" s="208" t="s">
        <v>192</v>
      </c>
      <c r="G110" s="209" t="s">
        <v>175</v>
      </c>
      <c r="H110" s="210">
        <v>25.77</v>
      </c>
      <c r="I110" s="211"/>
      <c r="J110" s="212">
        <f>ROUND(I110*H110,2)</f>
        <v>0</v>
      </c>
      <c r="K110" s="208" t="s">
        <v>176</v>
      </c>
      <c r="L110" s="46"/>
      <c r="M110" s="213" t="s">
        <v>32</v>
      </c>
      <c r="N110" s="214" t="s">
        <v>49</v>
      </c>
      <c r="O110" s="86"/>
      <c r="P110" s="215">
        <f>O110*H110</f>
        <v>0</v>
      </c>
      <c r="Q110" s="215">
        <v>0.00025999999999999998</v>
      </c>
      <c r="R110" s="215">
        <f>Q110*H110</f>
        <v>0.006700199999999999</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193</v>
      </c>
    </row>
    <row r="111" s="13" customFormat="1">
      <c r="A111" s="13"/>
      <c r="B111" s="224"/>
      <c r="C111" s="225"/>
      <c r="D111" s="219" t="s">
        <v>182</v>
      </c>
      <c r="E111" s="226" t="s">
        <v>32</v>
      </c>
      <c r="F111" s="227" t="s">
        <v>194</v>
      </c>
      <c r="G111" s="225"/>
      <c r="H111" s="226" t="s">
        <v>32</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182</v>
      </c>
      <c r="AU111" s="233" t="s">
        <v>178</v>
      </c>
      <c r="AV111" s="13" t="s">
        <v>85</v>
      </c>
      <c r="AW111" s="13" t="s">
        <v>39</v>
      </c>
      <c r="AX111" s="13" t="s">
        <v>77</v>
      </c>
      <c r="AY111" s="233" t="s">
        <v>168</v>
      </c>
    </row>
    <row r="112" s="14" customFormat="1">
      <c r="A112" s="14"/>
      <c r="B112" s="234"/>
      <c r="C112" s="235"/>
      <c r="D112" s="219" t="s">
        <v>182</v>
      </c>
      <c r="E112" s="236" t="s">
        <v>32</v>
      </c>
      <c r="F112" s="237" t="s">
        <v>195</v>
      </c>
      <c r="G112" s="235"/>
      <c r="H112" s="238">
        <v>14.775</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39</v>
      </c>
      <c r="AX112" s="14" t="s">
        <v>77</v>
      </c>
      <c r="AY112" s="244" t="s">
        <v>168</v>
      </c>
    </row>
    <row r="113" s="13" customFormat="1">
      <c r="A113" s="13"/>
      <c r="B113" s="224"/>
      <c r="C113" s="225"/>
      <c r="D113" s="219" t="s">
        <v>182</v>
      </c>
      <c r="E113" s="226" t="s">
        <v>32</v>
      </c>
      <c r="F113" s="227" t="s">
        <v>196</v>
      </c>
      <c r="G113" s="225"/>
      <c r="H113" s="226" t="s">
        <v>32</v>
      </c>
      <c r="I113" s="228"/>
      <c r="J113" s="225"/>
      <c r="K113" s="225"/>
      <c r="L113" s="229"/>
      <c r="M113" s="230"/>
      <c r="N113" s="231"/>
      <c r="O113" s="231"/>
      <c r="P113" s="231"/>
      <c r="Q113" s="231"/>
      <c r="R113" s="231"/>
      <c r="S113" s="231"/>
      <c r="T113" s="232"/>
      <c r="U113" s="13"/>
      <c r="V113" s="13"/>
      <c r="W113" s="13"/>
      <c r="X113" s="13"/>
      <c r="Y113" s="13"/>
      <c r="Z113" s="13"/>
      <c r="AA113" s="13"/>
      <c r="AB113" s="13"/>
      <c r="AC113" s="13"/>
      <c r="AD113" s="13"/>
      <c r="AE113" s="13"/>
      <c r="AT113" s="233" t="s">
        <v>182</v>
      </c>
      <c r="AU113" s="233" t="s">
        <v>178</v>
      </c>
      <c r="AV113" s="13" t="s">
        <v>85</v>
      </c>
      <c r="AW113" s="13" t="s">
        <v>39</v>
      </c>
      <c r="AX113" s="13" t="s">
        <v>77</v>
      </c>
      <c r="AY113" s="233" t="s">
        <v>168</v>
      </c>
    </row>
    <row r="114" s="14" customFormat="1">
      <c r="A114" s="14"/>
      <c r="B114" s="234"/>
      <c r="C114" s="235"/>
      <c r="D114" s="219" t="s">
        <v>182</v>
      </c>
      <c r="E114" s="236" t="s">
        <v>32</v>
      </c>
      <c r="F114" s="237" t="s">
        <v>197</v>
      </c>
      <c r="G114" s="235"/>
      <c r="H114" s="238">
        <v>4.625</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182</v>
      </c>
      <c r="AU114" s="244" t="s">
        <v>178</v>
      </c>
      <c r="AV114" s="14" t="s">
        <v>178</v>
      </c>
      <c r="AW114" s="14" t="s">
        <v>39</v>
      </c>
      <c r="AX114" s="14" t="s">
        <v>77</v>
      </c>
      <c r="AY114" s="244" t="s">
        <v>168</v>
      </c>
    </row>
    <row r="115" s="13" customFormat="1">
      <c r="A115" s="13"/>
      <c r="B115" s="224"/>
      <c r="C115" s="225"/>
      <c r="D115" s="219" t="s">
        <v>182</v>
      </c>
      <c r="E115" s="226" t="s">
        <v>32</v>
      </c>
      <c r="F115" s="227" t="s">
        <v>198</v>
      </c>
      <c r="G115" s="225"/>
      <c r="H115" s="226" t="s">
        <v>32</v>
      </c>
      <c r="I115" s="228"/>
      <c r="J115" s="225"/>
      <c r="K115" s="225"/>
      <c r="L115" s="229"/>
      <c r="M115" s="230"/>
      <c r="N115" s="231"/>
      <c r="O115" s="231"/>
      <c r="P115" s="231"/>
      <c r="Q115" s="231"/>
      <c r="R115" s="231"/>
      <c r="S115" s="231"/>
      <c r="T115" s="232"/>
      <c r="U115" s="13"/>
      <c r="V115" s="13"/>
      <c r="W115" s="13"/>
      <c r="X115" s="13"/>
      <c r="Y115" s="13"/>
      <c r="Z115" s="13"/>
      <c r="AA115" s="13"/>
      <c r="AB115" s="13"/>
      <c r="AC115" s="13"/>
      <c r="AD115" s="13"/>
      <c r="AE115" s="13"/>
      <c r="AT115" s="233" t="s">
        <v>182</v>
      </c>
      <c r="AU115" s="233" t="s">
        <v>178</v>
      </c>
      <c r="AV115" s="13" t="s">
        <v>85</v>
      </c>
      <c r="AW115" s="13" t="s">
        <v>39</v>
      </c>
      <c r="AX115" s="13" t="s">
        <v>77</v>
      </c>
      <c r="AY115" s="233" t="s">
        <v>168</v>
      </c>
    </row>
    <row r="116" s="14" customFormat="1">
      <c r="A116" s="14"/>
      <c r="B116" s="234"/>
      <c r="C116" s="235"/>
      <c r="D116" s="219" t="s">
        <v>182</v>
      </c>
      <c r="E116" s="236" t="s">
        <v>32</v>
      </c>
      <c r="F116" s="237" t="s">
        <v>199</v>
      </c>
      <c r="G116" s="235"/>
      <c r="H116" s="238">
        <v>6.3700000000000001</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77</v>
      </c>
      <c r="AY116" s="244" t="s">
        <v>168</v>
      </c>
    </row>
    <row r="117" s="15" customFormat="1">
      <c r="A117" s="15"/>
      <c r="B117" s="245"/>
      <c r="C117" s="246"/>
      <c r="D117" s="219" t="s">
        <v>182</v>
      </c>
      <c r="E117" s="247" t="s">
        <v>32</v>
      </c>
      <c r="F117" s="248" t="s">
        <v>200</v>
      </c>
      <c r="G117" s="246"/>
      <c r="H117" s="249">
        <v>25.77</v>
      </c>
      <c r="I117" s="250"/>
      <c r="J117" s="246"/>
      <c r="K117" s="246"/>
      <c r="L117" s="251"/>
      <c r="M117" s="252"/>
      <c r="N117" s="253"/>
      <c r="O117" s="253"/>
      <c r="P117" s="253"/>
      <c r="Q117" s="253"/>
      <c r="R117" s="253"/>
      <c r="S117" s="253"/>
      <c r="T117" s="254"/>
      <c r="U117" s="15"/>
      <c r="V117" s="15"/>
      <c r="W117" s="15"/>
      <c r="X117" s="15"/>
      <c r="Y117" s="15"/>
      <c r="Z117" s="15"/>
      <c r="AA117" s="15"/>
      <c r="AB117" s="15"/>
      <c r="AC117" s="15"/>
      <c r="AD117" s="15"/>
      <c r="AE117" s="15"/>
      <c r="AT117" s="255" t="s">
        <v>182</v>
      </c>
      <c r="AU117" s="255" t="s">
        <v>178</v>
      </c>
      <c r="AV117" s="15" t="s">
        <v>177</v>
      </c>
      <c r="AW117" s="15" t="s">
        <v>39</v>
      </c>
      <c r="AX117" s="15" t="s">
        <v>85</v>
      </c>
      <c r="AY117" s="255" t="s">
        <v>168</v>
      </c>
    </row>
    <row r="118" s="2" customFormat="1" ht="37.8" customHeight="1">
      <c r="A118" s="40"/>
      <c r="B118" s="41"/>
      <c r="C118" s="206" t="s">
        <v>178</v>
      </c>
      <c r="D118" s="206" t="s">
        <v>172</v>
      </c>
      <c r="E118" s="207" t="s">
        <v>201</v>
      </c>
      <c r="F118" s="208" t="s">
        <v>202</v>
      </c>
      <c r="G118" s="209" t="s">
        <v>175</v>
      </c>
      <c r="H118" s="210">
        <v>14.775</v>
      </c>
      <c r="I118" s="211"/>
      <c r="J118" s="212">
        <f>ROUND(I118*H118,2)</f>
        <v>0</v>
      </c>
      <c r="K118" s="208" t="s">
        <v>176</v>
      </c>
      <c r="L118" s="46"/>
      <c r="M118" s="213" t="s">
        <v>32</v>
      </c>
      <c r="N118" s="214" t="s">
        <v>49</v>
      </c>
      <c r="O118" s="86"/>
      <c r="P118" s="215">
        <f>O118*H118</f>
        <v>0</v>
      </c>
      <c r="Q118" s="215">
        <v>0.0043800000000000002</v>
      </c>
      <c r="R118" s="215">
        <f>Q118*H118</f>
        <v>0.064714500000000008</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203</v>
      </c>
    </row>
    <row r="119" s="2" customFormat="1">
      <c r="A119" s="40"/>
      <c r="B119" s="41"/>
      <c r="C119" s="42"/>
      <c r="D119" s="219" t="s">
        <v>180</v>
      </c>
      <c r="E119" s="42"/>
      <c r="F119" s="220" t="s">
        <v>204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3" customFormat="1">
      <c r="A120" s="13"/>
      <c r="B120" s="224"/>
      <c r="C120" s="225"/>
      <c r="D120" s="219" t="s">
        <v>182</v>
      </c>
      <c r="E120" s="226" t="s">
        <v>32</v>
      </c>
      <c r="F120" s="227" t="s">
        <v>194</v>
      </c>
      <c r="G120" s="225"/>
      <c r="H120" s="226" t="s">
        <v>32</v>
      </c>
      <c r="I120" s="228"/>
      <c r="J120" s="225"/>
      <c r="K120" s="225"/>
      <c r="L120" s="229"/>
      <c r="M120" s="230"/>
      <c r="N120" s="231"/>
      <c r="O120" s="231"/>
      <c r="P120" s="231"/>
      <c r="Q120" s="231"/>
      <c r="R120" s="231"/>
      <c r="S120" s="231"/>
      <c r="T120" s="232"/>
      <c r="U120" s="13"/>
      <c r="V120" s="13"/>
      <c r="W120" s="13"/>
      <c r="X120" s="13"/>
      <c r="Y120" s="13"/>
      <c r="Z120" s="13"/>
      <c r="AA120" s="13"/>
      <c r="AB120" s="13"/>
      <c r="AC120" s="13"/>
      <c r="AD120" s="13"/>
      <c r="AE120" s="13"/>
      <c r="AT120" s="233" t="s">
        <v>182</v>
      </c>
      <c r="AU120" s="233" t="s">
        <v>178</v>
      </c>
      <c r="AV120" s="13" t="s">
        <v>85</v>
      </c>
      <c r="AW120" s="13" t="s">
        <v>39</v>
      </c>
      <c r="AX120" s="13" t="s">
        <v>77</v>
      </c>
      <c r="AY120" s="233" t="s">
        <v>168</v>
      </c>
    </row>
    <row r="121" s="14" customFormat="1">
      <c r="A121" s="14"/>
      <c r="B121" s="234"/>
      <c r="C121" s="235"/>
      <c r="D121" s="219" t="s">
        <v>182</v>
      </c>
      <c r="E121" s="236" t="s">
        <v>32</v>
      </c>
      <c r="F121" s="237" t="s">
        <v>195</v>
      </c>
      <c r="G121" s="235"/>
      <c r="H121" s="238">
        <v>14.775</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205</v>
      </c>
      <c r="D122" s="206" t="s">
        <v>172</v>
      </c>
      <c r="E122" s="207" t="s">
        <v>206</v>
      </c>
      <c r="F122" s="208" t="s">
        <v>207</v>
      </c>
      <c r="G122" s="209" t="s">
        <v>175</v>
      </c>
      <c r="H122" s="210">
        <v>10.994999999999999</v>
      </c>
      <c r="I122" s="211"/>
      <c r="J122" s="212">
        <f>ROUND(I122*H122,2)</f>
        <v>0</v>
      </c>
      <c r="K122" s="208" t="s">
        <v>176</v>
      </c>
      <c r="L122" s="46"/>
      <c r="M122" s="213" t="s">
        <v>32</v>
      </c>
      <c r="N122" s="214" t="s">
        <v>49</v>
      </c>
      <c r="O122" s="86"/>
      <c r="P122" s="215">
        <f>O122*H122</f>
        <v>0</v>
      </c>
      <c r="Q122" s="215">
        <v>0.0093900000000000008</v>
      </c>
      <c r="R122" s="215">
        <f>Q122*H122</f>
        <v>0.10324305</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208</v>
      </c>
    </row>
    <row r="123" s="2" customFormat="1">
      <c r="A123" s="40"/>
      <c r="B123" s="41"/>
      <c r="C123" s="42"/>
      <c r="D123" s="219" t="s">
        <v>180</v>
      </c>
      <c r="E123" s="42"/>
      <c r="F123" s="220" t="s">
        <v>209</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8" t="s">
        <v>180</v>
      </c>
      <c r="AU123" s="18" t="s">
        <v>178</v>
      </c>
    </row>
    <row r="124" s="13" customFormat="1">
      <c r="A124" s="13"/>
      <c r="B124" s="224"/>
      <c r="C124" s="225"/>
      <c r="D124" s="219" t="s">
        <v>182</v>
      </c>
      <c r="E124" s="226" t="s">
        <v>32</v>
      </c>
      <c r="F124" s="227" t="s">
        <v>196</v>
      </c>
      <c r="G124" s="225"/>
      <c r="H124" s="226" t="s">
        <v>32</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182</v>
      </c>
      <c r="AU124" s="233" t="s">
        <v>178</v>
      </c>
      <c r="AV124" s="13" t="s">
        <v>85</v>
      </c>
      <c r="AW124" s="13" t="s">
        <v>39</v>
      </c>
      <c r="AX124" s="13" t="s">
        <v>77</v>
      </c>
      <c r="AY124" s="233" t="s">
        <v>168</v>
      </c>
    </row>
    <row r="125" s="14" customFormat="1">
      <c r="A125" s="14"/>
      <c r="B125" s="234"/>
      <c r="C125" s="235"/>
      <c r="D125" s="219" t="s">
        <v>182</v>
      </c>
      <c r="E125" s="236" t="s">
        <v>32</v>
      </c>
      <c r="F125" s="237" t="s">
        <v>197</v>
      </c>
      <c r="G125" s="235"/>
      <c r="H125" s="238">
        <v>4.625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3" customFormat="1">
      <c r="A126" s="13"/>
      <c r="B126" s="224"/>
      <c r="C126" s="225"/>
      <c r="D126" s="219" t="s">
        <v>182</v>
      </c>
      <c r="E126" s="226" t="s">
        <v>32</v>
      </c>
      <c r="F126" s="227" t="s">
        <v>198</v>
      </c>
      <c r="G126" s="225"/>
      <c r="H126" s="226" t="s">
        <v>32</v>
      </c>
      <c r="I126" s="228"/>
      <c r="J126" s="225"/>
      <c r="K126" s="225"/>
      <c r="L126" s="229"/>
      <c r="M126" s="230"/>
      <c r="N126" s="231"/>
      <c r="O126" s="231"/>
      <c r="P126" s="231"/>
      <c r="Q126" s="231"/>
      <c r="R126" s="231"/>
      <c r="S126" s="231"/>
      <c r="T126" s="232"/>
      <c r="U126" s="13"/>
      <c r="V126" s="13"/>
      <c r="W126" s="13"/>
      <c r="X126" s="13"/>
      <c r="Y126" s="13"/>
      <c r="Z126" s="13"/>
      <c r="AA126" s="13"/>
      <c r="AB126" s="13"/>
      <c r="AC126" s="13"/>
      <c r="AD126" s="13"/>
      <c r="AE126" s="13"/>
      <c r="AT126" s="233" t="s">
        <v>182</v>
      </c>
      <c r="AU126" s="233" t="s">
        <v>178</v>
      </c>
      <c r="AV126" s="13" t="s">
        <v>85</v>
      </c>
      <c r="AW126" s="13" t="s">
        <v>39</v>
      </c>
      <c r="AX126" s="13" t="s">
        <v>77</v>
      </c>
      <c r="AY126" s="233" t="s">
        <v>168</v>
      </c>
    </row>
    <row r="127" s="14" customFormat="1">
      <c r="A127" s="14"/>
      <c r="B127" s="234"/>
      <c r="C127" s="235"/>
      <c r="D127" s="219" t="s">
        <v>182</v>
      </c>
      <c r="E127" s="236" t="s">
        <v>32</v>
      </c>
      <c r="F127" s="237" t="s">
        <v>199</v>
      </c>
      <c r="G127" s="235"/>
      <c r="H127" s="238">
        <v>6.3700000000000001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182</v>
      </c>
      <c r="AU127" s="244" t="s">
        <v>178</v>
      </c>
      <c r="AV127" s="14" t="s">
        <v>178</v>
      </c>
      <c r="AW127" s="14" t="s">
        <v>39</v>
      </c>
      <c r="AX127" s="14" t="s">
        <v>77</v>
      </c>
      <c r="AY127" s="244" t="s">
        <v>168</v>
      </c>
    </row>
    <row r="128" s="15" customFormat="1">
      <c r="A128" s="15"/>
      <c r="B128" s="245"/>
      <c r="C128" s="246"/>
      <c r="D128" s="219" t="s">
        <v>182</v>
      </c>
      <c r="E128" s="247" t="s">
        <v>32</v>
      </c>
      <c r="F128" s="248" t="s">
        <v>200</v>
      </c>
      <c r="G128" s="246"/>
      <c r="H128" s="249">
        <v>10.994999999999999</v>
      </c>
      <c r="I128" s="250"/>
      <c r="J128" s="246"/>
      <c r="K128" s="246"/>
      <c r="L128" s="251"/>
      <c r="M128" s="252"/>
      <c r="N128" s="253"/>
      <c r="O128" s="253"/>
      <c r="P128" s="253"/>
      <c r="Q128" s="253"/>
      <c r="R128" s="253"/>
      <c r="S128" s="253"/>
      <c r="T128" s="254"/>
      <c r="U128" s="15"/>
      <c r="V128" s="15"/>
      <c r="W128" s="15"/>
      <c r="X128" s="15"/>
      <c r="Y128" s="15"/>
      <c r="Z128" s="15"/>
      <c r="AA128" s="15"/>
      <c r="AB128" s="15"/>
      <c r="AC128" s="15"/>
      <c r="AD128" s="15"/>
      <c r="AE128" s="15"/>
      <c r="AT128" s="255" t="s">
        <v>182</v>
      </c>
      <c r="AU128" s="255" t="s">
        <v>178</v>
      </c>
      <c r="AV128" s="15" t="s">
        <v>177</v>
      </c>
      <c r="AW128" s="15" t="s">
        <v>39</v>
      </c>
      <c r="AX128" s="15" t="s">
        <v>85</v>
      </c>
      <c r="AY128" s="255" t="s">
        <v>168</v>
      </c>
    </row>
    <row r="129" s="2" customFormat="1" ht="24.15" customHeight="1">
      <c r="A129" s="40"/>
      <c r="B129" s="41"/>
      <c r="C129" s="256" t="s">
        <v>177</v>
      </c>
      <c r="D129" s="256" t="s">
        <v>210</v>
      </c>
      <c r="E129" s="257" t="s">
        <v>211</v>
      </c>
      <c r="F129" s="258" t="s">
        <v>212</v>
      </c>
      <c r="G129" s="259" t="s">
        <v>175</v>
      </c>
      <c r="H129" s="260">
        <v>11.215</v>
      </c>
      <c r="I129" s="261"/>
      <c r="J129" s="262">
        <f>ROUND(I129*H129,2)</f>
        <v>0</v>
      </c>
      <c r="K129" s="258" t="s">
        <v>176</v>
      </c>
      <c r="L129" s="263"/>
      <c r="M129" s="264" t="s">
        <v>32</v>
      </c>
      <c r="N129" s="265" t="s">
        <v>49</v>
      </c>
      <c r="O129" s="86"/>
      <c r="P129" s="215">
        <f>O129*H129</f>
        <v>0</v>
      </c>
      <c r="Q129" s="215">
        <v>0.0089999999999999993</v>
      </c>
      <c r="R129" s="215">
        <f>Q129*H129</f>
        <v>0.100935</v>
      </c>
      <c r="S129" s="215">
        <v>0</v>
      </c>
      <c r="T129" s="216">
        <f>S129*H129</f>
        <v>0</v>
      </c>
      <c r="U129" s="40"/>
      <c r="V129" s="40"/>
      <c r="W129" s="40"/>
      <c r="X129" s="40"/>
      <c r="Y129" s="40"/>
      <c r="Z129" s="40"/>
      <c r="AA129" s="40"/>
      <c r="AB129" s="40"/>
      <c r="AC129" s="40"/>
      <c r="AD129" s="40"/>
      <c r="AE129" s="40"/>
      <c r="AR129" s="217" t="s">
        <v>213</v>
      </c>
      <c r="AT129" s="217" t="s">
        <v>210</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177</v>
      </c>
      <c r="BM129" s="217" t="s">
        <v>214</v>
      </c>
    </row>
    <row r="130" s="14" customFormat="1">
      <c r="A130" s="14"/>
      <c r="B130" s="234"/>
      <c r="C130" s="235"/>
      <c r="D130" s="219" t="s">
        <v>182</v>
      </c>
      <c r="E130" s="235"/>
      <c r="F130" s="237" t="s">
        <v>215</v>
      </c>
      <c r="G130" s="235"/>
      <c r="H130" s="238">
        <v>11.215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4</v>
      </c>
      <c r="AX130" s="14" t="s">
        <v>85</v>
      </c>
      <c r="AY130" s="244" t="s">
        <v>168</v>
      </c>
    </row>
    <row r="131" s="2" customFormat="1" ht="62.7" customHeight="1">
      <c r="A131" s="40"/>
      <c r="B131" s="41"/>
      <c r="C131" s="206" t="s">
        <v>216</v>
      </c>
      <c r="D131" s="206" t="s">
        <v>172</v>
      </c>
      <c r="E131" s="207" t="s">
        <v>217</v>
      </c>
      <c r="F131" s="208" t="s">
        <v>218</v>
      </c>
      <c r="G131" s="209" t="s">
        <v>175</v>
      </c>
      <c r="H131" s="210">
        <v>25.77</v>
      </c>
      <c r="I131" s="211"/>
      <c r="J131" s="212">
        <f>ROUND(I131*H131,2)</f>
        <v>0</v>
      </c>
      <c r="K131" s="208" t="s">
        <v>176</v>
      </c>
      <c r="L131" s="46"/>
      <c r="M131" s="213" t="s">
        <v>32</v>
      </c>
      <c r="N131" s="214" t="s">
        <v>49</v>
      </c>
      <c r="O131" s="86"/>
      <c r="P131" s="215">
        <f>O131*H131</f>
        <v>0</v>
      </c>
      <c r="Q131" s="215">
        <v>0.00348</v>
      </c>
      <c r="R131" s="215">
        <f>Q131*H131</f>
        <v>0.089679599999999998</v>
      </c>
      <c r="S131" s="215">
        <v>0</v>
      </c>
      <c r="T131" s="216">
        <f>S131*H131</f>
        <v>0</v>
      </c>
      <c r="U131" s="40"/>
      <c r="V131" s="40"/>
      <c r="W131" s="40"/>
      <c r="X131" s="40"/>
      <c r="Y131" s="40"/>
      <c r="Z131" s="40"/>
      <c r="AA131" s="40"/>
      <c r="AB131" s="40"/>
      <c r="AC131" s="40"/>
      <c r="AD131" s="40"/>
      <c r="AE131" s="40"/>
      <c r="AR131" s="217" t="s">
        <v>177</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177</v>
      </c>
      <c r="BM131" s="217" t="s">
        <v>219</v>
      </c>
    </row>
    <row r="132" s="13" customFormat="1">
      <c r="A132" s="13"/>
      <c r="B132" s="224"/>
      <c r="C132" s="225"/>
      <c r="D132" s="219" t="s">
        <v>182</v>
      </c>
      <c r="E132" s="226" t="s">
        <v>32</v>
      </c>
      <c r="F132" s="227" t="s">
        <v>194</v>
      </c>
      <c r="G132" s="225"/>
      <c r="H132" s="226" t="s">
        <v>32</v>
      </c>
      <c r="I132" s="228"/>
      <c r="J132" s="225"/>
      <c r="K132" s="225"/>
      <c r="L132" s="229"/>
      <c r="M132" s="230"/>
      <c r="N132" s="231"/>
      <c r="O132" s="231"/>
      <c r="P132" s="231"/>
      <c r="Q132" s="231"/>
      <c r="R132" s="231"/>
      <c r="S132" s="231"/>
      <c r="T132" s="232"/>
      <c r="U132" s="13"/>
      <c r="V132" s="13"/>
      <c r="W132" s="13"/>
      <c r="X132" s="13"/>
      <c r="Y132" s="13"/>
      <c r="Z132" s="13"/>
      <c r="AA132" s="13"/>
      <c r="AB132" s="13"/>
      <c r="AC132" s="13"/>
      <c r="AD132" s="13"/>
      <c r="AE132" s="13"/>
      <c r="AT132" s="233" t="s">
        <v>182</v>
      </c>
      <c r="AU132" s="233" t="s">
        <v>178</v>
      </c>
      <c r="AV132" s="13" t="s">
        <v>85</v>
      </c>
      <c r="AW132" s="13" t="s">
        <v>39</v>
      </c>
      <c r="AX132" s="13" t="s">
        <v>77</v>
      </c>
      <c r="AY132" s="233" t="s">
        <v>168</v>
      </c>
    </row>
    <row r="133" s="14" customFormat="1">
      <c r="A133" s="14"/>
      <c r="B133" s="234"/>
      <c r="C133" s="235"/>
      <c r="D133" s="219" t="s">
        <v>182</v>
      </c>
      <c r="E133" s="236" t="s">
        <v>32</v>
      </c>
      <c r="F133" s="237" t="s">
        <v>195</v>
      </c>
      <c r="G133" s="235"/>
      <c r="H133" s="238">
        <v>14.775</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182</v>
      </c>
      <c r="AU133" s="244" t="s">
        <v>178</v>
      </c>
      <c r="AV133" s="14" t="s">
        <v>178</v>
      </c>
      <c r="AW133" s="14" t="s">
        <v>39</v>
      </c>
      <c r="AX133" s="14" t="s">
        <v>77</v>
      </c>
      <c r="AY133" s="244" t="s">
        <v>168</v>
      </c>
    </row>
    <row r="134" s="13" customFormat="1">
      <c r="A134" s="13"/>
      <c r="B134" s="224"/>
      <c r="C134" s="225"/>
      <c r="D134" s="219" t="s">
        <v>182</v>
      </c>
      <c r="E134" s="226" t="s">
        <v>32</v>
      </c>
      <c r="F134" s="227" t="s">
        <v>196</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197</v>
      </c>
      <c r="G135" s="235"/>
      <c r="H135" s="238">
        <v>4.625</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77</v>
      </c>
      <c r="AY135" s="244" t="s">
        <v>168</v>
      </c>
    </row>
    <row r="136" s="13" customFormat="1">
      <c r="A136" s="13"/>
      <c r="B136" s="224"/>
      <c r="C136" s="225"/>
      <c r="D136" s="219" t="s">
        <v>182</v>
      </c>
      <c r="E136" s="226" t="s">
        <v>32</v>
      </c>
      <c r="F136" s="227" t="s">
        <v>198</v>
      </c>
      <c r="G136" s="225"/>
      <c r="H136" s="226" t="s">
        <v>32</v>
      </c>
      <c r="I136" s="228"/>
      <c r="J136" s="225"/>
      <c r="K136" s="225"/>
      <c r="L136" s="229"/>
      <c r="M136" s="230"/>
      <c r="N136" s="231"/>
      <c r="O136" s="231"/>
      <c r="P136" s="231"/>
      <c r="Q136" s="231"/>
      <c r="R136" s="231"/>
      <c r="S136" s="231"/>
      <c r="T136" s="232"/>
      <c r="U136" s="13"/>
      <c r="V136" s="13"/>
      <c r="W136" s="13"/>
      <c r="X136" s="13"/>
      <c r="Y136" s="13"/>
      <c r="Z136" s="13"/>
      <c r="AA136" s="13"/>
      <c r="AB136" s="13"/>
      <c r="AC136" s="13"/>
      <c r="AD136" s="13"/>
      <c r="AE136" s="13"/>
      <c r="AT136" s="233" t="s">
        <v>182</v>
      </c>
      <c r="AU136" s="233" t="s">
        <v>178</v>
      </c>
      <c r="AV136" s="13" t="s">
        <v>85</v>
      </c>
      <c r="AW136" s="13" t="s">
        <v>39</v>
      </c>
      <c r="AX136" s="13" t="s">
        <v>77</v>
      </c>
      <c r="AY136" s="233" t="s">
        <v>168</v>
      </c>
    </row>
    <row r="137" s="14" customFormat="1">
      <c r="A137" s="14"/>
      <c r="B137" s="234"/>
      <c r="C137" s="235"/>
      <c r="D137" s="219" t="s">
        <v>182</v>
      </c>
      <c r="E137" s="236" t="s">
        <v>32</v>
      </c>
      <c r="F137" s="237" t="s">
        <v>199</v>
      </c>
      <c r="G137" s="235"/>
      <c r="H137" s="238">
        <v>6.3700000000000001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77</v>
      </c>
      <c r="AY137" s="244" t="s">
        <v>168</v>
      </c>
    </row>
    <row r="138" s="15" customFormat="1">
      <c r="A138" s="15"/>
      <c r="B138" s="245"/>
      <c r="C138" s="246"/>
      <c r="D138" s="219" t="s">
        <v>182</v>
      </c>
      <c r="E138" s="247" t="s">
        <v>32</v>
      </c>
      <c r="F138" s="248" t="s">
        <v>200</v>
      </c>
      <c r="G138" s="246"/>
      <c r="H138" s="249">
        <v>25.77</v>
      </c>
      <c r="I138" s="250"/>
      <c r="J138" s="246"/>
      <c r="K138" s="246"/>
      <c r="L138" s="251"/>
      <c r="M138" s="252"/>
      <c r="N138" s="253"/>
      <c r="O138" s="253"/>
      <c r="P138" s="253"/>
      <c r="Q138" s="253"/>
      <c r="R138" s="253"/>
      <c r="S138" s="253"/>
      <c r="T138" s="254"/>
      <c r="U138" s="15"/>
      <c r="V138" s="15"/>
      <c r="W138" s="15"/>
      <c r="X138" s="15"/>
      <c r="Y138" s="15"/>
      <c r="Z138" s="15"/>
      <c r="AA138" s="15"/>
      <c r="AB138" s="15"/>
      <c r="AC138" s="15"/>
      <c r="AD138" s="15"/>
      <c r="AE138" s="15"/>
      <c r="AT138" s="255" t="s">
        <v>182</v>
      </c>
      <c r="AU138" s="255" t="s">
        <v>178</v>
      </c>
      <c r="AV138" s="15" t="s">
        <v>177</v>
      </c>
      <c r="AW138" s="15" t="s">
        <v>39</v>
      </c>
      <c r="AX138" s="15" t="s">
        <v>85</v>
      </c>
      <c r="AY138" s="255" t="s">
        <v>168</v>
      </c>
    </row>
    <row r="139" s="2" customFormat="1" ht="24.15" customHeight="1">
      <c r="A139" s="40"/>
      <c r="B139" s="41"/>
      <c r="C139" s="206" t="s">
        <v>169</v>
      </c>
      <c r="D139" s="206" t="s">
        <v>172</v>
      </c>
      <c r="E139" s="207" t="s">
        <v>220</v>
      </c>
      <c r="F139" s="208" t="s">
        <v>221</v>
      </c>
      <c r="G139" s="209" t="s">
        <v>175</v>
      </c>
      <c r="H139" s="210">
        <v>385.63799999999998</v>
      </c>
      <c r="I139" s="211"/>
      <c r="J139" s="212">
        <f>ROUND(I139*H139,2)</f>
        <v>0</v>
      </c>
      <c r="K139" s="208" t="s">
        <v>176</v>
      </c>
      <c r="L139" s="46"/>
      <c r="M139" s="213" t="s">
        <v>32</v>
      </c>
      <c r="N139" s="214" t="s">
        <v>49</v>
      </c>
      <c r="O139" s="86"/>
      <c r="P139" s="215">
        <f>O139*H139</f>
        <v>0</v>
      </c>
      <c r="Q139" s="215">
        <v>0.00025999999999999998</v>
      </c>
      <c r="R139" s="215">
        <f>Q139*H139</f>
        <v>0.10026587999999999</v>
      </c>
      <c r="S139" s="215">
        <v>0</v>
      </c>
      <c r="T139" s="216">
        <f>S139*H139</f>
        <v>0</v>
      </c>
      <c r="U139" s="40"/>
      <c r="V139" s="40"/>
      <c r="W139" s="40"/>
      <c r="X139" s="40"/>
      <c r="Y139" s="40"/>
      <c r="Z139" s="40"/>
      <c r="AA139" s="40"/>
      <c r="AB139" s="40"/>
      <c r="AC139" s="40"/>
      <c r="AD139" s="40"/>
      <c r="AE139" s="40"/>
      <c r="AR139" s="217" t="s">
        <v>177</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177</v>
      </c>
      <c r="BM139" s="217" t="s">
        <v>222</v>
      </c>
    </row>
    <row r="140" s="13" customFormat="1">
      <c r="A140" s="13"/>
      <c r="B140" s="224"/>
      <c r="C140" s="225"/>
      <c r="D140" s="219" t="s">
        <v>182</v>
      </c>
      <c r="E140" s="226" t="s">
        <v>32</v>
      </c>
      <c r="F140" s="227" t="s">
        <v>223</v>
      </c>
      <c r="G140" s="225"/>
      <c r="H140" s="226" t="s">
        <v>32</v>
      </c>
      <c r="I140" s="228"/>
      <c r="J140" s="225"/>
      <c r="K140" s="225"/>
      <c r="L140" s="229"/>
      <c r="M140" s="230"/>
      <c r="N140" s="231"/>
      <c r="O140" s="231"/>
      <c r="P140" s="231"/>
      <c r="Q140" s="231"/>
      <c r="R140" s="231"/>
      <c r="S140" s="231"/>
      <c r="T140" s="232"/>
      <c r="U140" s="13"/>
      <c r="V140" s="13"/>
      <c r="W140" s="13"/>
      <c r="X140" s="13"/>
      <c r="Y140" s="13"/>
      <c r="Z140" s="13"/>
      <c r="AA140" s="13"/>
      <c r="AB140" s="13"/>
      <c r="AC140" s="13"/>
      <c r="AD140" s="13"/>
      <c r="AE140" s="13"/>
      <c r="AT140" s="233" t="s">
        <v>182</v>
      </c>
      <c r="AU140" s="233" t="s">
        <v>178</v>
      </c>
      <c r="AV140" s="13" t="s">
        <v>85</v>
      </c>
      <c r="AW140" s="13" t="s">
        <v>39</v>
      </c>
      <c r="AX140" s="13" t="s">
        <v>77</v>
      </c>
      <c r="AY140" s="233" t="s">
        <v>168</v>
      </c>
    </row>
    <row r="141" s="14" customFormat="1">
      <c r="A141" s="14"/>
      <c r="B141" s="234"/>
      <c r="C141" s="235"/>
      <c r="D141" s="219" t="s">
        <v>182</v>
      </c>
      <c r="E141" s="236" t="s">
        <v>32</v>
      </c>
      <c r="F141" s="237" t="s">
        <v>224</v>
      </c>
      <c r="G141" s="235"/>
      <c r="H141" s="238">
        <v>49.799999999999997</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182</v>
      </c>
      <c r="AU141" s="244" t="s">
        <v>178</v>
      </c>
      <c r="AV141" s="14" t="s">
        <v>178</v>
      </c>
      <c r="AW141" s="14" t="s">
        <v>39</v>
      </c>
      <c r="AX141" s="14" t="s">
        <v>77</v>
      </c>
      <c r="AY141" s="244" t="s">
        <v>168</v>
      </c>
    </row>
    <row r="142" s="13" customFormat="1">
      <c r="A142" s="13"/>
      <c r="B142" s="224"/>
      <c r="C142" s="225"/>
      <c r="D142" s="219" t="s">
        <v>182</v>
      </c>
      <c r="E142" s="226" t="s">
        <v>32</v>
      </c>
      <c r="F142" s="227" t="s">
        <v>225</v>
      </c>
      <c r="G142" s="225"/>
      <c r="H142" s="226" t="s">
        <v>32</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182</v>
      </c>
      <c r="AU142" s="233" t="s">
        <v>178</v>
      </c>
      <c r="AV142" s="13" t="s">
        <v>85</v>
      </c>
      <c r="AW142" s="13" t="s">
        <v>39</v>
      </c>
      <c r="AX142" s="13" t="s">
        <v>77</v>
      </c>
      <c r="AY142" s="233" t="s">
        <v>168</v>
      </c>
    </row>
    <row r="143" s="14" customFormat="1">
      <c r="A143" s="14"/>
      <c r="B143" s="234"/>
      <c r="C143" s="235"/>
      <c r="D143" s="219" t="s">
        <v>182</v>
      </c>
      <c r="E143" s="236" t="s">
        <v>32</v>
      </c>
      <c r="F143" s="237" t="s">
        <v>226</v>
      </c>
      <c r="G143" s="235"/>
      <c r="H143" s="238">
        <v>314.375</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182</v>
      </c>
      <c r="AU143" s="244" t="s">
        <v>178</v>
      </c>
      <c r="AV143" s="14" t="s">
        <v>178</v>
      </c>
      <c r="AW143" s="14" t="s">
        <v>39</v>
      </c>
      <c r="AX143" s="14" t="s">
        <v>77</v>
      </c>
      <c r="AY143" s="244" t="s">
        <v>168</v>
      </c>
    </row>
    <row r="144" s="13" customFormat="1">
      <c r="A144" s="13"/>
      <c r="B144" s="224"/>
      <c r="C144" s="225"/>
      <c r="D144" s="219" t="s">
        <v>182</v>
      </c>
      <c r="E144" s="226" t="s">
        <v>32</v>
      </c>
      <c r="F144" s="227" t="s">
        <v>227</v>
      </c>
      <c r="G144" s="225"/>
      <c r="H144" s="226" t="s">
        <v>32</v>
      </c>
      <c r="I144" s="228"/>
      <c r="J144" s="225"/>
      <c r="K144" s="225"/>
      <c r="L144" s="229"/>
      <c r="M144" s="230"/>
      <c r="N144" s="231"/>
      <c r="O144" s="231"/>
      <c r="P144" s="231"/>
      <c r="Q144" s="231"/>
      <c r="R144" s="231"/>
      <c r="S144" s="231"/>
      <c r="T144" s="232"/>
      <c r="U144" s="13"/>
      <c r="V144" s="13"/>
      <c r="W144" s="13"/>
      <c r="X144" s="13"/>
      <c r="Y144" s="13"/>
      <c r="Z144" s="13"/>
      <c r="AA144" s="13"/>
      <c r="AB144" s="13"/>
      <c r="AC144" s="13"/>
      <c r="AD144" s="13"/>
      <c r="AE144" s="13"/>
      <c r="AT144" s="233" t="s">
        <v>182</v>
      </c>
      <c r="AU144" s="233" t="s">
        <v>178</v>
      </c>
      <c r="AV144" s="13" t="s">
        <v>85</v>
      </c>
      <c r="AW144" s="13" t="s">
        <v>39</v>
      </c>
      <c r="AX144" s="13" t="s">
        <v>77</v>
      </c>
      <c r="AY144" s="233" t="s">
        <v>168</v>
      </c>
    </row>
    <row r="145" s="14" customFormat="1">
      <c r="A145" s="14"/>
      <c r="B145" s="234"/>
      <c r="C145" s="235"/>
      <c r="D145" s="219" t="s">
        <v>182</v>
      </c>
      <c r="E145" s="236" t="s">
        <v>32</v>
      </c>
      <c r="F145" s="237" t="s">
        <v>228</v>
      </c>
      <c r="G145" s="235"/>
      <c r="H145" s="238">
        <v>-20.25</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77</v>
      </c>
      <c r="AY145" s="244" t="s">
        <v>168</v>
      </c>
    </row>
    <row r="146" s="14" customFormat="1">
      <c r="A146" s="14"/>
      <c r="B146" s="234"/>
      <c r="C146" s="235"/>
      <c r="D146" s="219" t="s">
        <v>182</v>
      </c>
      <c r="E146" s="236" t="s">
        <v>32</v>
      </c>
      <c r="F146" s="237" t="s">
        <v>229</v>
      </c>
      <c r="G146" s="235"/>
      <c r="H146" s="238">
        <v>-13.5</v>
      </c>
      <c r="I146" s="239"/>
      <c r="J146" s="235"/>
      <c r="K146" s="235"/>
      <c r="L146" s="240"/>
      <c r="M146" s="241"/>
      <c r="N146" s="242"/>
      <c r="O146" s="242"/>
      <c r="P146" s="242"/>
      <c r="Q146" s="242"/>
      <c r="R146" s="242"/>
      <c r="S146" s="242"/>
      <c r="T146" s="243"/>
      <c r="U146" s="14"/>
      <c r="V146" s="14"/>
      <c r="W146" s="14"/>
      <c r="X146" s="14"/>
      <c r="Y146" s="14"/>
      <c r="Z146" s="14"/>
      <c r="AA146" s="14"/>
      <c r="AB146" s="14"/>
      <c r="AC146" s="14"/>
      <c r="AD146" s="14"/>
      <c r="AE146" s="14"/>
      <c r="AT146" s="244" t="s">
        <v>182</v>
      </c>
      <c r="AU146" s="244" t="s">
        <v>178</v>
      </c>
      <c r="AV146" s="14" t="s">
        <v>178</v>
      </c>
      <c r="AW146" s="14" t="s">
        <v>39</v>
      </c>
      <c r="AX146" s="14" t="s">
        <v>77</v>
      </c>
      <c r="AY146" s="244" t="s">
        <v>168</v>
      </c>
    </row>
    <row r="147" s="14" customFormat="1">
      <c r="A147" s="14"/>
      <c r="B147" s="234"/>
      <c r="C147" s="235"/>
      <c r="D147" s="219" t="s">
        <v>182</v>
      </c>
      <c r="E147" s="236" t="s">
        <v>32</v>
      </c>
      <c r="F147" s="237" t="s">
        <v>230</v>
      </c>
      <c r="G147" s="235"/>
      <c r="H147" s="238">
        <v>-11.25</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77</v>
      </c>
      <c r="AY147" s="244" t="s">
        <v>168</v>
      </c>
    </row>
    <row r="148" s="14" customFormat="1">
      <c r="A148" s="14"/>
      <c r="B148" s="234"/>
      <c r="C148" s="235"/>
      <c r="D148" s="219" t="s">
        <v>182</v>
      </c>
      <c r="E148" s="236" t="s">
        <v>32</v>
      </c>
      <c r="F148" s="237" t="s">
        <v>231</v>
      </c>
      <c r="G148" s="235"/>
      <c r="H148" s="238">
        <v>-0.81000000000000005</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182</v>
      </c>
      <c r="AU148" s="244" t="s">
        <v>178</v>
      </c>
      <c r="AV148" s="14" t="s">
        <v>178</v>
      </c>
      <c r="AW148" s="14" t="s">
        <v>39</v>
      </c>
      <c r="AX148" s="14" t="s">
        <v>77</v>
      </c>
      <c r="AY148" s="244" t="s">
        <v>168</v>
      </c>
    </row>
    <row r="149" s="14" customFormat="1">
      <c r="A149" s="14"/>
      <c r="B149" s="234"/>
      <c r="C149" s="235"/>
      <c r="D149" s="219" t="s">
        <v>182</v>
      </c>
      <c r="E149" s="236" t="s">
        <v>32</v>
      </c>
      <c r="F149" s="237" t="s">
        <v>232</v>
      </c>
      <c r="G149" s="235"/>
      <c r="H149" s="238">
        <v>-5.5199999999999996</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182</v>
      </c>
      <c r="AU149" s="244" t="s">
        <v>178</v>
      </c>
      <c r="AV149" s="14" t="s">
        <v>178</v>
      </c>
      <c r="AW149" s="14" t="s">
        <v>39</v>
      </c>
      <c r="AX149" s="14" t="s">
        <v>77</v>
      </c>
      <c r="AY149" s="244" t="s">
        <v>168</v>
      </c>
    </row>
    <row r="150" s="14" customFormat="1">
      <c r="A150" s="14"/>
      <c r="B150" s="234"/>
      <c r="C150" s="235"/>
      <c r="D150" s="219" t="s">
        <v>182</v>
      </c>
      <c r="E150" s="236" t="s">
        <v>32</v>
      </c>
      <c r="F150" s="237" t="s">
        <v>233</v>
      </c>
      <c r="G150" s="235"/>
      <c r="H150" s="238">
        <v>-1.125</v>
      </c>
      <c r="I150" s="239"/>
      <c r="J150" s="235"/>
      <c r="K150" s="235"/>
      <c r="L150" s="240"/>
      <c r="M150" s="241"/>
      <c r="N150" s="242"/>
      <c r="O150" s="242"/>
      <c r="P150" s="242"/>
      <c r="Q150" s="242"/>
      <c r="R150" s="242"/>
      <c r="S150" s="242"/>
      <c r="T150" s="243"/>
      <c r="U150" s="14"/>
      <c r="V150" s="14"/>
      <c r="W150" s="14"/>
      <c r="X150" s="14"/>
      <c r="Y150" s="14"/>
      <c r="Z150" s="14"/>
      <c r="AA150" s="14"/>
      <c r="AB150" s="14"/>
      <c r="AC150" s="14"/>
      <c r="AD150" s="14"/>
      <c r="AE150" s="14"/>
      <c r="AT150" s="244" t="s">
        <v>182</v>
      </c>
      <c r="AU150" s="244" t="s">
        <v>178</v>
      </c>
      <c r="AV150" s="14" t="s">
        <v>178</v>
      </c>
      <c r="AW150" s="14" t="s">
        <v>39</v>
      </c>
      <c r="AX150" s="14" t="s">
        <v>77</v>
      </c>
      <c r="AY150" s="244" t="s">
        <v>168</v>
      </c>
    </row>
    <row r="151" s="13" customFormat="1">
      <c r="A151" s="13"/>
      <c r="B151" s="224"/>
      <c r="C151" s="225"/>
      <c r="D151" s="219" t="s">
        <v>182</v>
      </c>
      <c r="E151" s="226" t="s">
        <v>32</v>
      </c>
      <c r="F151" s="227" t="s">
        <v>234</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235</v>
      </c>
      <c r="G152" s="235"/>
      <c r="H152" s="238">
        <v>2.6000000000000001</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77</v>
      </c>
      <c r="AY152" s="244" t="s">
        <v>168</v>
      </c>
    </row>
    <row r="153" s="13" customFormat="1">
      <c r="A153" s="13"/>
      <c r="B153" s="224"/>
      <c r="C153" s="225"/>
      <c r="D153" s="219" t="s">
        <v>182</v>
      </c>
      <c r="E153" s="226" t="s">
        <v>32</v>
      </c>
      <c r="F153" s="227" t="s">
        <v>236</v>
      </c>
      <c r="G153" s="225"/>
      <c r="H153" s="226" t="s">
        <v>32</v>
      </c>
      <c r="I153" s="228"/>
      <c r="J153" s="225"/>
      <c r="K153" s="225"/>
      <c r="L153" s="229"/>
      <c r="M153" s="230"/>
      <c r="N153" s="231"/>
      <c r="O153" s="231"/>
      <c r="P153" s="231"/>
      <c r="Q153" s="231"/>
      <c r="R153" s="231"/>
      <c r="S153" s="231"/>
      <c r="T153" s="232"/>
      <c r="U153" s="13"/>
      <c r="V153" s="13"/>
      <c r="W153" s="13"/>
      <c r="X153" s="13"/>
      <c r="Y153" s="13"/>
      <c r="Z153" s="13"/>
      <c r="AA153" s="13"/>
      <c r="AB153" s="13"/>
      <c r="AC153" s="13"/>
      <c r="AD153" s="13"/>
      <c r="AE153" s="13"/>
      <c r="AT153" s="233" t="s">
        <v>182</v>
      </c>
      <c r="AU153" s="233" t="s">
        <v>178</v>
      </c>
      <c r="AV153" s="13" t="s">
        <v>85</v>
      </c>
      <c r="AW153" s="13" t="s">
        <v>39</v>
      </c>
      <c r="AX153" s="13" t="s">
        <v>77</v>
      </c>
      <c r="AY153" s="233" t="s">
        <v>168</v>
      </c>
    </row>
    <row r="154" s="14" customFormat="1">
      <c r="A154" s="14"/>
      <c r="B154" s="234"/>
      <c r="C154" s="235"/>
      <c r="D154" s="219" t="s">
        <v>182</v>
      </c>
      <c r="E154" s="236" t="s">
        <v>32</v>
      </c>
      <c r="F154" s="237" t="s">
        <v>237</v>
      </c>
      <c r="G154" s="235"/>
      <c r="H154" s="238">
        <v>1.2</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182</v>
      </c>
      <c r="AU154" s="244" t="s">
        <v>178</v>
      </c>
      <c r="AV154" s="14" t="s">
        <v>178</v>
      </c>
      <c r="AW154" s="14" t="s">
        <v>39</v>
      </c>
      <c r="AX154" s="14" t="s">
        <v>77</v>
      </c>
      <c r="AY154" s="244" t="s">
        <v>168</v>
      </c>
    </row>
    <row r="155" s="13" customFormat="1">
      <c r="A155" s="13"/>
      <c r="B155" s="224"/>
      <c r="C155" s="225"/>
      <c r="D155" s="219" t="s">
        <v>182</v>
      </c>
      <c r="E155" s="226" t="s">
        <v>32</v>
      </c>
      <c r="F155" s="227" t="s">
        <v>238</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239</v>
      </c>
      <c r="G156" s="235"/>
      <c r="H156" s="238">
        <v>1.5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77</v>
      </c>
      <c r="AY156" s="244" t="s">
        <v>168</v>
      </c>
    </row>
    <row r="157" s="13" customFormat="1">
      <c r="A157" s="13"/>
      <c r="B157" s="224"/>
      <c r="C157" s="225"/>
      <c r="D157" s="219" t="s">
        <v>182</v>
      </c>
      <c r="E157" s="226" t="s">
        <v>32</v>
      </c>
      <c r="F157" s="227" t="s">
        <v>240</v>
      </c>
      <c r="G157" s="225"/>
      <c r="H157" s="226" t="s">
        <v>32</v>
      </c>
      <c r="I157" s="228"/>
      <c r="J157" s="225"/>
      <c r="K157" s="225"/>
      <c r="L157" s="229"/>
      <c r="M157" s="230"/>
      <c r="N157" s="231"/>
      <c r="O157" s="231"/>
      <c r="P157" s="231"/>
      <c r="Q157" s="231"/>
      <c r="R157" s="231"/>
      <c r="S157" s="231"/>
      <c r="T157" s="232"/>
      <c r="U157" s="13"/>
      <c r="V157" s="13"/>
      <c r="W157" s="13"/>
      <c r="X157" s="13"/>
      <c r="Y157" s="13"/>
      <c r="Z157" s="13"/>
      <c r="AA157" s="13"/>
      <c r="AB157" s="13"/>
      <c r="AC157" s="13"/>
      <c r="AD157" s="13"/>
      <c r="AE157" s="13"/>
      <c r="AT157" s="233" t="s">
        <v>182</v>
      </c>
      <c r="AU157" s="233" t="s">
        <v>178</v>
      </c>
      <c r="AV157" s="13" t="s">
        <v>85</v>
      </c>
      <c r="AW157" s="13" t="s">
        <v>39</v>
      </c>
      <c r="AX157" s="13" t="s">
        <v>77</v>
      </c>
      <c r="AY157" s="233" t="s">
        <v>168</v>
      </c>
    </row>
    <row r="158" s="14" customFormat="1">
      <c r="A158" s="14"/>
      <c r="B158" s="234"/>
      <c r="C158" s="235"/>
      <c r="D158" s="219" t="s">
        <v>182</v>
      </c>
      <c r="E158" s="236" t="s">
        <v>32</v>
      </c>
      <c r="F158" s="237" t="s">
        <v>241</v>
      </c>
      <c r="G158" s="235"/>
      <c r="H158" s="238">
        <v>7.9000000000000004</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182</v>
      </c>
      <c r="AU158" s="244" t="s">
        <v>178</v>
      </c>
      <c r="AV158" s="14" t="s">
        <v>178</v>
      </c>
      <c r="AW158" s="14" t="s">
        <v>39</v>
      </c>
      <c r="AX158" s="14" t="s">
        <v>77</v>
      </c>
      <c r="AY158" s="244" t="s">
        <v>168</v>
      </c>
    </row>
    <row r="159" s="13" customFormat="1">
      <c r="A159" s="13"/>
      <c r="B159" s="224"/>
      <c r="C159" s="225"/>
      <c r="D159" s="219" t="s">
        <v>182</v>
      </c>
      <c r="E159" s="226" t="s">
        <v>32</v>
      </c>
      <c r="F159" s="227" t="s">
        <v>227</v>
      </c>
      <c r="G159" s="225"/>
      <c r="H159" s="226" t="s">
        <v>32</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182</v>
      </c>
      <c r="AU159" s="233" t="s">
        <v>178</v>
      </c>
      <c r="AV159" s="13" t="s">
        <v>85</v>
      </c>
      <c r="AW159" s="13" t="s">
        <v>39</v>
      </c>
      <c r="AX159" s="13" t="s">
        <v>77</v>
      </c>
      <c r="AY159" s="233" t="s">
        <v>168</v>
      </c>
    </row>
    <row r="160" s="14" customFormat="1">
      <c r="A160" s="14"/>
      <c r="B160" s="234"/>
      <c r="C160" s="235"/>
      <c r="D160" s="219" t="s">
        <v>182</v>
      </c>
      <c r="E160" s="236" t="s">
        <v>32</v>
      </c>
      <c r="F160" s="237" t="s">
        <v>242</v>
      </c>
      <c r="G160" s="235"/>
      <c r="H160" s="238">
        <v>13.365</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182</v>
      </c>
      <c r="AU160" s="244" t="s">
        <v>178</v>
      </c>
      <c r="AV160" s="14" t="s">
        <v>178</v>
      </c>
      <c r="AW160" s="14" t="s">
        <v>39</v>
      </c>
      <c r="AX160" s="14" t="s">
        <v>77</v>
      </c>
      <c r="AY160" s="244" t="s">
        <v>168</v>
      </c>
    </row>
    <row r="161" s="14" customFormat="1">
      <c r="A161" s="14"/>
      <c r="B161" s="234"/>
      <c r="C161" s="235"/>
      <c r="D161" s="219" t="s">
        <v>182</v>
      </c>
      <c r="E161" s="236" t="s">
        <v>32</v>
      </c>
      <c r="F161" s="237" t="s">
        <v>243</v>
      </c>
      <c r="G161" s="235"/>
      <c r="H161" s="238">
        <v>6.9299999999999997</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182</v>
      </c>
      <c r="AU161" s="244" t="s">
        <v>178</v>
      </c>
      <c r="AV161" s="14" t="s">
        <v>178</v>
      </c>
      <c r="AW161" s="14" t="s">
        <v>39</v>
      </c>
      <c r="AX161" s="14" t="s">
        <v>77</v>
      </c>
      <c r="AY161" s="244" t="s">
        <v>168</v>
      </c>
    </row>
    <row r="162" s="14" customFormat="1">
      <c r="A162" s="14"/>
      <c r="B162" s="234"/>
      <c r="C162" s="235"/>
      <c r="D162" s="219" t="s">
        <v>182</v>
      </c>
      <c r="E162" s="236" t="s">
        <v>32</v>
      </c>
      <c r="F162" s="237" t="s">
        <v>244</v>
      </c>
      <c r="G162" s="235"/>
      <c r="H162" s="238">
        <v>12.375</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182</v>
      </c>
      <c r="AU162" s="244" t="s">
        <v>178</v>
      </c>
      <c r="AV162" s="14" t="s">
        <v>178</v>
      </c>
      <c r="AW162" s="14" t="s">
        <v>39</v>
      </c>
      <c r="AX162" s="14" t="s">
        <v>77</v>
      </c>
      <c r="AY162" s="244" t="s">
        <v>168</v>
      </c>
    </row>
    <row r="163" s="14" customFormat="1">
      <c r="A163" s="14"/>
      <c r="B163" s="234"/>
      <c r="C163" s="235"/>
      <c r="D163" s="219" t="s">
        <v>182</v>
      </c>
      <c r="E163" s="236" t="s">
        <v>32</v>
      </c>
      <c r="F163" s="237" t="s">
        <v>245</v>
      </c>
      <c r="G163" s="235"/>
      <c r="H163" s="238">
        <v>1.782</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182</v>
      </c>
      <c r="AU163" s="244" t="s">
        <v>178</v>
      </c>
      <c r="AV163" s="14" t="s">
        <v>178</v>
      </c>
      <c r="AW163" s="14" t="s">
        <v>39</v>
      </c>
      <c r="AX163" s="14" t="s">
        <v>77</v>
      </c>
      <c r="AY163" s="244" t="s">
        <v>168</v>
      </c>
    </row>
    <row r="164" s="14" customFormat="1">
      <c r="A164" s="14"/>
      <c r="B164" s="234"/>
      <c r="C164" s="235"/>
      <c r="D164" s="219" t="s">
        <v>182</v>
      </c>
      <c r="E164" s="236" t="s">
        <v>32</v>
      </c>
      <c r="F164" s="237" t="s">
        <v>246</v>
      </c>
      <c r="G164" s="235"/>
      <c r="H164" s="238">
        <v>3.8279999999999998</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247</v>
      </c>
      <c r="G165" s="235"/>
      <c r="H165" s="238">
        <v>0.98999999999999999</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3" customFormat="1">
      <c r="A166" s="13"/>
      <c r="B166" s="224"/>
      <c r="C166" s="225"/>
      <c r="D166" s="219" t="s">
        <v>182</v>
      </c>
      <c r="E166" s="226" t="s">
        <v>32</v>
      </c>
      <c r="F166" s="227" t="s">
        <v>248</v>
      </c>
      <c r="G166" s="225"/>
      <c r="H166" s="226" t="s">
        <v>32</v>
      </c>
      <c r="I166" s="228"/>
      <c r="J166" s="225"/>
      <c r="K166" s="225"/>
      <c r="L166" s="229"/>
      <c r="M166" s="230"/>
      <c r="N166" s="231"/>
      <c r="O166" s="231"/>
      <c r="P166" s="231"/>
      <c r="Q166" s="231"/>
      <c r="R166" s="231"/>
      <c r="S166" s="231"/>
      <c r="T166" s="232"/>
      <c r="U166" s="13"/>
      <c r="V166" s="13"/>
      <c r="W166" s="13"/>
      <c r="X166" s="13"/>
      <c r="Y166" s="13"/>
      <c r="Z166" s="13"/>
      <c r="AA166" s="13"/>
      <c r="AB166" s="13"/>
      <c r="AC166" s="13"/>
      <c r="AD166" s="13"/>
      <c r="AE166" s="13"/>
      <c r="AT166" s="233" t="s">
        <v>182</v>
      </c>
      <c r="AU166" s="233" t="s">
        <v>178</v>
      </c>
      <c r="AV166" s="13" t="s">
        <v>85</v>
      </c>
      <c r="AW166" s="13" t="s">
        <v>39</v>
      </c>
      <c r="AX166" s="13" t="s">
        <v>77</v>
      </c>
      <c r="AY166" s="233" t="s">
        <v>168</v>
      </c>
    </row>
    <row r="167" s="14" customFormat="1">
      <c r="A167" s="14"/>
      <c r="B167" s="234"/>
      <c r="C167" s="235"/>
      <c r="D167" s="219" t="s">
        <v>182</v>
      </c>
      <c r="E167" s="236" t="s">
        <v>32</v>
      </c>
      <c r="F167" s="237" t="s">
        <v>249</v>
      </c>
      <c r="G167" s="235"/>
      <c r="H167" s="238">
        <v>8.0500000000000007</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39</v>
      </c>
      <c r="AX167" s="14" t="s">
        <v>77</v>
      </c>
      <c r="AY167" s="244" t="s">
        <v>168</v>
      </c>
    </row>
    <row r="168" s="13" customFormat="1">
      <c r="A168" s="13"/>
      <c r="B168" s="224"/>
      <c r="C168" s="225"/>
      <c r="D168" s="219" t="s">
        <v>182</v>
      </c>
      <c r="E168" s="226" t="s">
        <v>32</v>
      </c>
      <c r="F168" s="227" t="s">
        <v>250</v>
      </c>
      <c r="G168" s="225"/>
      <c r="H168" s="226" t="s">
        <v>32</v>
      </c>
      <c r="I168" s="228"/>
      <c r="J168" s="225"/>
      <c r="K168" s="225"/>
      <c r="L168" s="229"/>
      <c r="M168" s="230"/>
      <c r="N168" s="231"/>
      <c r="O168" s="231"/>
      <c r="P168" s="231"/>
      <c r="Q168" s="231"/>
      <c r="R168" s="231"/>
      <c r="S168" s="231"/>
      <c r="T168" s="232"/>
      <c r="U168" s="13"/>
      <c r="V168" s="13"/>
      <c r="W168" s="13"/>
      <c r="X168" s="13"/>
      <c r="Y168" s="13"/>
      <c r="Z168" s="13"/>
      <c r="AA168" s="13"/>
      <c r="AB168" s="13"/>
      <c r="AC168" s="13"/>
      <c r="AD168" s="13"/>
      <c r="AE168" s="13"/>
      <c r="AT168" s="233" t="s">
        <v>182</v>
      </c>
      <c r="AU168" s="233" t="s">
        <v>178</v>
      </c>
      <c r="AV168" s="13" t="s">
        <v>85</v>
      </c>
      <c r="AW168" s="13" t="s">
        <v>39</v>
      </c>
      <c r="AX168" s="13" t="s">
        <v>77</v>
      </c>
      <c r="AY168" s="233" t="s">
        <v>168</v>
      </c>
    </row>
    <row r="169" s="13" customFormat="1">
      <c r="A169" s="13"/>
      <c r="B169" s="224"/>
      <c r="C169" s="225"/>
      <c r="D169" s="219" t="s">
        <v>182</v>
      </c>
      <c r="E169" s="226" t="s">
        <v>32</v>
      </c>
      <c r="F169" s="227" t="s">
        <v>227</v>
      </c>
      <c r="G169" s="225"/>
      <c r="H169" s="226" t="s">
        <v>32</v>
      </c>
      <c r="I169" s="228"/>
      <c r="J169" s="225"/>
      <c r="K169" s="225"/>
      <c r="L169" s="229"/>
      <c r="M169" s="230"/>
      <c r="N169" s="231"/>
      <c r="O169" s="231"/>
      <c r="P169" s="231"/>
      <c r="Q169" s="231"/>
      <c r="R169" s="231"/>
      <c r="S169" s="231"/>
      <c r="T169" s="232"/>
      <c r="U169" s="13"/>
      <c r="V169" s="13"/>
      <c r="W169" s="13"/>
      <c r="X169" s="13"/>
      <c r="Y169" s="13"/>
      <c r="Z169" s="13"/>
      <c r="AA169" s="13"/>
      <c r="AB169" s="13"/>
      <c r="AC169" s="13"/>
      <c r="AD169" s="13"/>
      <c r="AE169" s="13"/>
      <c r="AT169" s="233" t="s">
        <v>182</v>
      </c>
      <c r="AU169" s="233" t="s">
        <v>178</v>
      </c>
      <c r="AV169" s="13" t="s">
        <v>85</v>
      </c>
      <c r="AW169" s="13" t="s">
        <v>39</v>
      </c>
      <c r="AX169" s="13" t="s">
        <v>77</v>
      </c>
      <c r="AY169" s="233" t="s">
        <v>168</v>
      </c>
    </row>
    <row r="170" s="14" customFormat="1">
      <c r="A170" s="14"/>
      <c r="B170" s="234"/>
      <c r="C170" s="235"/>
      <c r="D170" s="219" t="s">
        <v>182</v>
      </c>
      <c r="E170" s="236" t="s">
        <v>32</v>
      </c>
      <c r="F170" s="237" t="s">
        <v>251</v>
      </c>
      <c r="G170" s="235"/>
      <c r="H170" s="238">
        <v>4.4550000000000001</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182</v>
      </c>
      <c r="AU170" s="244" t="s">
        <v>178</v>
      </c>
      <c r="AV170" s="14" t="s">
        <v>178</v>
      </c>
      <c r="AW170" s="14" t="s">
        <v>39</v>
      </c>
      <c r="AX170" s="14" t="s">
        <v>77</v>
      </c>
      <c r="AY170" s="244" t="s">
        <v>168</v>
      </c>
    </row>
    <row r="171" s="14" customFormat="1">
      <c r="A171" s="14"/>
      <c r="B171" s="234"/>
      <c r="C171" s="235"/>
      <c r="D171" s="219" t="s">
        <v>182</v>
      </c>
      <c r="E171" s="236" t="s">
        <v>32</v>
      </c>
      <c r="F171" s="237" t="s">
        <v>252</v>
      </c>
      <c r="G171" s="235"/>
      <c r="H171" s="238">
        <v>2.9700000000000002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182</v>
      </c>
      <c r="AU171" s="244" t="s">
        <v>178</v>
      </c>
      <c r="AV171" s="14" t="s">
        <v>178</v>
      </c>
      <c r="AW171" s="14" t="s">
        <v>39</v>
      </c>
      <c r="AX171" s="14" t="s">
        <v>77</v>
      </c>
      <c r="AY171" s="244" t="s">
        <v>168</v>
      </c>
    </row>
    <row r="172" s="14" customFormat="1">
      <c r="A172" s="14"/>
      <c r="B172" s="234"/>
      <c r="C172" s="235"/>
      <c r="D172" s="219" t="s">
        <v>182</v>
      </c>
      <c r="E172" s="236" t="s">
        <v>32</v>
      </c>
      <c r="F172" s="237" t="s">
        <v>253</v>
      </c>
      <c r="G172" s="235"/>
      <c r="H172" s="238">
        <v>2.4750000000000001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182</v>
      </c>
      <c r="AU172" s="244" t="s">
        <v>178</v>
      </c>
      <c r="AV172" s="14" t="s">
        <v>178</v>
      </c>
      <c r="AW172" s="14" t="s">
        <v>39</v>
      </c>
      <c r="AX172" s="14" t="s">
        <v>77</v>
      </c>
      <c r="AY172" s="244" t="s">
        <v>168</v>
      </c>
    </row>
    <row r="173" s="14" customFormat="1">
      <c r="A173" s="14"/>
      <c r="B173" s="234"/>
      <c r="C173" s="235"/>
      <c r="D173" s="219" t="s">
        <v>182</v>
      </c>
      <c r="E173" s="236" t="s">
        <v>32</v>
      </c>
      <c r="F173" s="237" t="s">
        <v>254</v>
      </c>
      <c r="G173" s="235"/>
      <c r="H173" s="238">
        <v>0.59399999999999997</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39</v>
      </c>
      <c r="AX173" s="14" t="s">
        <v>77</v>
      </c>
      <c r="AY173" s="244" t="s">
        <v>168</v>
      </c>
    </row>
    <row r="174" s="14" customFormat="1">
      <c r="A174" s="14"/>
      <c r="B174" s="234"/>
      <c r="C174" s="235"/>
      <c r="D174" s="219" t="s">
        <v>182</v>
      </c>
      <c r="E174" s="236" t="s">
        <v>32</v>
      </c>
      <c r="F174" s="237" t="s">
        <v>255</v>
      </c>
      <c r="G174" s="235"/>
      <c r="H174" s="238">
        <v>0.79200000000000004</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182</v>
      </c>
      <c r="AU174" s="244" t="s">
        <v>178</v>
      </c>
      <c r="AV174" s="14" t="s">
        <v>178</v>
      </c>
      <c r="AW174" s="14" t="s">
        <v>39</v>
      </c>
      <c r="AX174" s="14" t="s">
        <v>77</v>
      </c>
      <c r="AY174" s="244" t="s">
        <v>168</v>
      </c>
    </row>
    <row r="175" s="14" customFormat="1">
      <c r="A175" s="14"/>
      <c r="B175" s="234"/>
      <c r="C175" s="235"/>
      <c r="D175" s="219" t="s">
        <v>182</v>
      </c>
      <c r="E175" s="236" t="s">
        <v>32</v>
      </c>
      <c r="F175" s="237" t="s">
        <v>256</v>
      </c>
      <c r="G175" s="235"/>
      <c r="H175" s="238">
        <v>0.495</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182</v>
      </c>
      <c r="AU175" s="244" t="s">
        <v>178</v>
      </c>
      <c r="AV175" s="14" t="s">
        <v>178</v>
      </c>
      <c r="AW175" s="14" t="s">
        <v>39</v>
      </c>
      <c r="AX175" s="14" t="s">
        <v>77</v>
      </c>
      <c r="AY175" s="244" t="s">
        <v>168</v>
      </c>
    </row>
    <row r="176" s="13" customFormat="1">
      <c r="A176" s="13"/>
      <c r="B176" s="224"/>
      <c r="C176" s="225"/>
      <c r="D176" s="219" t="s">
        <v>182</v>
      </c>
      <c r="E176" s="226" t="s">
        <v>32</v>
      </c>
      <c r="F176" s="227" t="s">
        <v>257</v>
      </c>
      <c r="G176" s="225"/>
      <c r="H176" s="226" t="s">
        <v>32</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182</v>
      </c>
      <c r="AU176" s="233" t="s">
        <v>178</v>
      </c>
      <c r="AV176" s="13" t="s">
        <v>85</v>
      </c>
      <c r="AW176" s="13" t="s">
        <v>39</v>
      </c>
      <c r="AX176" s="13" t="s">
        <v>77</v>
      </c>
      <c r="AY176" s="233" t="s">
        <v>168</v>
      </c>
    </row>
    <row r="177" s="14" customFormat="1">
      <c r="A177" s="14"/>
      <c r="B177" s="234"/>
      <c r="C177" s="235"/>
      <c r="D177" s="219" t="s">
        <v>182</v>
      </c>
      <c r="E177" s="236" t="s">
        <v>32</v>
      </c>
      <c r="F177" s="237" t="s">
        <v>258</v>
      </c>
      <c r="G177" s="235"/>
      <c r="H177" s="238">
        <v>1.617</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39</v>
      </c>
      <c r="AX177" s="14" t="s">
        <v>77</v>
      </c>
      <c r="AY177" s="244" t="s">
        <v>168</v>
      </c>
    </row>
    <row r="178" s="15" customFormat="1">
      <c r="A178" s="15"/>
      <c r="B178" s="245"/>
      <c r="C178" s="246"/>
      <c r="D178" s="219" t="s">
        <v>182</v>
      </c>
      <c r="E178" s="247" t="s">
        <v>32</v>
      </c>
      <c r="F178" s="248" t="s">
        <v>200</v>
      </c>
      <c r="G178" s="246"/>
      <c r="H178" s="249">
        <v>385.63799999999998</v>
      </c>
      <c r="I178" s="250"/>
      <c r="J178" s="246"/>
      <c r="K178" s="246"/>
      <c r="L178" s="251"/>
      <c r="M178" s="252"/>
      <c r="N178" s="253"/>
      <c r="O178" s="253"/>
      <c r="P178" s="253"/>
      <c r="Q178" s="253"/>
      <c r="R178" s="253"/>
      <c r="S178" s="253"/>
      <c r="T178" s="254"/>
      <c r="U178" s="15"/>
      <c r="V178" s="15"/>
      <c r="W178" s="15"/>
      <c r="X178" s="15"/>
      <c r="Y178" s="15"/>
      <c r="Z178" s="15"/>
      <c r="AA178" s="15"/>
      <c r="AB178" s="15"/>
      <c r="AC178" s="15"/>
      <c r="AD178" s="15"/>
      <c r="AE178" s="15"/>
      <c r="AT178" s="255" t="s">
        <v>182</v>
      </c>
      <c r="AU178" s="255" t="s">
        <v>178</v>
      </c>
      <c r="AV178" s="15" t="s">
        <v>177</v>
      </c>
      <c r="AW178" s="15" t="s">
        <v>39</v>
      </c>
      <c r="AX178" s="15" t="s">
        <v>85</v>
      </c>
      <c r="AY178" s="255" t="s">
        <v>168</v>
      </c>
    </row>
    <row r="179" s="2" customFormat="1" ht="24.15" customHeight="1">
      <c r="A179" s="40"/>
      <c r="B179" s="41"/>
      <c r="C179" s="206" t="s">
        <v>259</v>
      </c>
      <c r="D179" s="206" t="s">
        <v>172</v>
      </c>
      <c r="E179" s="207" t="s">
        <v>260</v>
      </c>
      <c r="F179" s="208" t="s">
        <v>261</v>
      </c>
      <c r="G179" s="209" t="s">
        <v>175</v>
      </c>
      <c r="H179" s="210">
        <v>385.63799999999998</v>
      </c>
      <c r="I179" s="211"/>
      <c r="J179" s="212">
        <f>ROUND(I179*H179,2)</f>
        <v>0</v>
      </c>
      <c r="K179" s="208" t="s">
        <v>176</v>
      </c>
      <c r="L179" s="46"/>
      <c r="M179" s="213" t="s">
        <v>32</v>
      </c>
      <c r="N179" s="214" t="s">
        <v>49</v>
      </c>
      <c r="O179" s="86"/>
      <c r="P179" s="215">
        <f>O179*H179</f>
        <v>0</v>
      </c>
      <c r="Q179" s="215">
        <v>0.0054599999999999996</v>
      </c>
      <c r="R179" s="215">
        <f>Q179*H179</f>
        <v>2.1055834799999995</v>
      </c>
      <c r="S179" s="215">
        <v>0</v>
      </c>
      <c r="T179" s="216">
        <f>S179*H179</f>
        <v>0</v>
      </c>
      <c r="U179" s="40"/>
      <c r="V179" s="40"/>
      <c r="W179" s="40"/>
      <c r="X179" s="40"/>
      <c r="Y179" s="40"/>
      <c r="Z179" s="40"/>
      <c r="AA179" s="40"/>
      <c r="AB179" s="40"/>
      <c r="AC179" s="40"/>
      <c r="AD179" s="40"/>
      <c r="AE179" s="40"/>
      <c r="AR179" s="217" t="s">
        <v>177</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177</v>
      </c>
      <c r="BM179" s="217" t="s">
        <v>262</v>
      </c>
    </row>
    <row r="180" s="2" customFormat="1">
      <c r="A180" s="40"/>
      <c r="B180" s="41"/>
      <c r="C180" s="42"/>
      <c r="D180" s="219" t="s">
        <v>180</v>
      </c>
      <c r="E180" s="42"/>
      <c r="F180" s="220" t="s">
        <v>263</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3" customFormat="1">
      <c r="A181" s="13"/>
      <c r="B181" s="224"/>
      <c r="C181" s="225"/>
      <c r="D181" s="219" t="s">
        <v>182</v>
      </c>
      <c r="E181" s="226" t="s">
        <v>32</v>
      </c>
      <c r="F181" s="227" t="s">
        <v>223</v>
      </c>
      <c r="G181" s="225"/>
      <c r="H181" s="226" t="s">
        <v>32</v>
      </c>
      <c r="I181" s="228"/>
      <c r="J181" s="225"/>
      <c r="K181" s="225"/>
      <c r="L181" s="229"/>
      <c r="M181" s="230"/>
      <c r="N181" s="231"/>
      <c r="O181" s="231"/>
      <c r="P181" s="231"/>
      <c r="Q181" s="231"/>
      <c r="R181" s="231"/>
      <c r="S181" s="231"/>
      <c r="T181" s="232"/>
      <c r="U181" s="13"/>
      <c r="V181" s="13"/>
      <c r="W181" s="13"/>
      <c r="X181" s="13"/>
      <c r="Y181" s="13"/>
      <c r="Z181" s="13"/>
      <c r="AA181" s="13"/>
      <c r="AB181" s="13"/>
      <c r="AC181" s="13"/>
      <c r="AD181" s="13"/>
      <c r="AE181" s="13"/>
      <c r="AT181" s="233" t="s">
        <v>182</v>
      </c>
      <c r="AU181" s="233" t="s">
        <v>178</v>
      </c>
      <c r="AV181" s="13" t="s">
        <v>85</v>
      </c>
      <c r="AW181" s="13" t="s">
        <v>39</v>
      </c>
      <c r="AX181" s="13" t="s">
        <v>77</v>
      </c>
      <c r="AY181" s="233" t="s">
        <v>168</v>
      </c>
    </row>
    <row r="182" s="14" customFormat="1">
      <c r="A182" s="14"/>
      <c r="B182" s="234"/>
      <c r="C182" s="235"/>
      <c r="D182" s="219" t="s">
        <v>182</v>
      </c>
      <c r="E182" s="236" t="s">
        <v>32</v>
      </c>
      <c r="F182" s="237" t="s">
        <v>224</v>
      </c>
      <c r="G182" s="235"/>
      <c r="H182" s="238">
        <v>49.799999999999997</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182</v>
      </c>
      <c r="AU182" s="244" t="s">
        <v>178</v>
      </c>
      <c r="AV182" s="14" t="s">
        <v>178</v>
      </c>
      <c r="AW182" s="14" t="s">
        <v>39</v>
      </c>
      <c r="AX182" s="14" t="s">
        <v>77</v>
      </c>
      <c r="AY182" s="244" t="s">
        <v>168</v>
      </c>
    </row>
    <row r="183" s="13" customFormat="1">
      <c r="A183" s="13"/>
      <c r="B183" s="224"/>
      <c r="C183" s="225"/>
      <c r="D183" s="219" t="s">
        <v>182</v>
      </c>
      <c r="E183" s="226" t="s">
        <v>32</v>
      </c>
      <c r="F183" s="227" t="s">
        <v>225</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226</v>
      </c>
      <c r="G184" s="235"/>
      <c r="H184" s="238">
        <v>314.375</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77</v>
      </c>
      <c r="AY184" s="244" t="s">
        <v>168</v>
      </c>
    </row>
    <row r="185" s="13" customFormat="1">
      <c r="A185" s="13"/>
      <c r="B185" s="224"/>
      <c r="C185" s="225"/>
      <c r="D185" s="219" t="s">
        <v>182</v>
      </c>
      <c r="E185" s="226" t="s">
        <v>32</v>
      </c>
      <c r="F185" s="227" t="s">
        <v>227</v>
      </c>
      <c r="G185" s="225"/>
      <c r="H185" s="226" t="s">
        <v>32</v>
      </c>
      <c r="I185" s="228"/>
      <c r="J185" s="225"/>
      <c r="K185" s="225"/>
      <c r="L185" s="229"/>
      <c r="M185" s="230"/>
      <c r="N185" s="231"/>
      <c r="O185" s="231"/>
      <c r="P185" s="231"/>
      <c r="Q185" s="231"/>
      <c r="R185" s="231"/>
      <c r="S185" s="231"/>
      <c r="T185" s="232"/>
      <c r="U185" s="13"/>
      <c r="V185" s="13"/>
      <c r="W185" s="13"/>
      <c r="X185" s="13"/>
      <c r="Y185" s="13"/>
      <c r="Z185" s="13"/>
      <c r="AA185" s="13"/>
      <c r="AB185" s="13"/>
      <c r="AC185" s="13"/>
      <c r="AD185" s="13"/>
      <c r="AE185" s="13"/>
      <c r="AT185" s="233" t="s">
        <v>182</v>
      </c>
      <c r="AU185" s="233" t="s">
        <v>178</v>
      </c>
      <c r="AV185" s="13" t="s">
        <v>85</v>
      </c>
      <c r="AW185" s="13" t="s">
        <v>39</v>
      </c>
      <c r="AX185" s="13" t="s">
        <v>77</v>
      </c>
      <c r="AY185" s="233" t="s">
        <v>168</v>
      </c>
    </row>
    <row r="186" s="14" customFormat="1">
      <c r="A186" s="14"/>
      <c r="B186" s="234"/>
      <c r="C186" s="235"/>
      <c r="D186" s="219" t="s">
        <v>182</v>
      </c>
      <c r="E186" s="236" t="s">
        <v>32</v>
      </c>
      <c r="F186" s="237" t="s">
        <v>228</v>
      </c>
      <c r="G186" s="235"/>
      <c r="H186" s="238">
        <v>-20.25</v>
      </c>
      <c r="I186" s="239"/>
      <c r="J186" s="235"/>
      <c r="K186" s="235"/>
      <c r="L186" s="240"/>
      <c r="M186" s="241"/>
      <c r="N186" s="242"/>
      <c r="O186" s="242"/>
      <c r="P186" s="242"/>
      <c r="Q186" s="242"/>
      <c r="R186" s="242"/>
      <c r="S186" s="242"/>
      <c r="T186" s="243"/>
      <c r="U186" s="14"/>
      <c r="V186" s="14"/>
      <c r="W186" s="14"/>
      <c r="X186" s="14"/>
      <c r="Y186" s="14"/>
      <c r="Z186" s="14"/>
      <c r="AA186" s="14"/>
      <c r="AB186" s="14"/>
      <c r="AC186" s="14"/>
      <c r="AD186" s="14"/>
      <c r="AE186" s="14"/>
      <c r="AT186" s="244" t="s">
        <v>182</v>
      </c>
      <c r="AU186" s="244" t="s">
        <v>178</v>
      </c>
      <c r="AV186" s="14" t="s">
        <v>178</v>
      </c>
      <c r="AW186" s="14" t="s">
        <v>39</v>
      </c>
      <c r="AX186" s="14" t="s">
        <v>77</v>
      </c>
      <c r="AY186" s="244" t="s">
        <v>168</v>
      </c>
    </row>
    <row r="187" s="14" customFormat="1">
      <c r="A187" s="14"/>
      <c r="B187" s="234"/>
      <c r="C187" s="235"/>
      <c r="D187" s="219" t="s">
        <v>182</v>
      </c>
      <c r="E187" s="236" t="s">
        <v>32</v>
      </c>
      <c r="F187" s="237" t="s">
        <v>229</v>
      </c>
      <c r="G187" s="235"/>
      <c r="H187" s="238">
        <v>-13.5</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77</v>
      </c>
      <c r="AY187" s="244" t="s">
        <v>168</v>
      </c>
    </row>
    <row r="188" s="14" customFormat="1">
      <c r="A188" s="14"/>
      <c r="B188" s="234"/>
      <c r="C188" s="235"/>
      <c r="D188" s="219" t="s">
        <v>182</v>
      </c>
      <c r="E188" s="236" t="s">
        <v>32</v>
      </c>
      <c r="F188" s="237" t="s">
        <v>230</v>
      </c>
      <c r="G188" s="235"/>
      <c r="H188" s="238">
        <v>-11.25</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77</v>
      </c>
      <c r="AY188" s="244" t="s">
        <v>168</v>
      </c>
    </row>
    <row r="189" s="14" customFormat="1">
      <c r="A189" s="14"/>
      <c r="B189" s="234"/>
      <c r="C189" s="235"/>
      <c r="D189" s="219" t="s">
        <v>182</v>
      </c>
      <c r="E189" s="236" t="s">
        <v>32</v>
      </c>
      <c r="F189" s="237" t="s">
        <v>231</v>
      </c>
      <c r="G189" s="235"/>
      <c r="H189" s="238">
        <v>-0.81000000000000005</v>
      </c>
      <c r="I189" s="239"/>
      <c r="J189" s="235"/>
      <c r="K189" s="235"/>
      <c r="L189" s="240"/>
      <c r="M189" s="241"/>
      <c r="N189" s="242"/>
      <c r="O189" s="242"/>
      <c r="P189" s="242"/>
      <c r="Q189" s="242"/>
      <c r="R189" s="242"/>
      <c r="S189" s="242"/>
      <c r="T189" s="243"/>
      <c r="U189" s="14"/>
      <c r="V189" s="14"/>
      <c r="W189" s="14"/>
      <c r="X189" s="14"/>
      <c r="Y189" s="14"/>
      <c r="Z189" s="14"/>
      <c r="AA189" s="14"/>
      <c r="AB189" s="14"/>
      <c r="AC189" s="14"/>
      <c r="AD189" s="14"/>
      <c r="AE189" s="14"/>
      <c r="AT189" s="244" t="s">
        <v>182</v>
      </c>
      <c r="AU189" s="244" t="s">
        <v>178</v>
      </c>
      <c r="AV189" s="14" t="s">
        <v>178</v>
      </c>
      <c r="AW189" s="14" t="s">
        <v>39</v>
      </c>
      <c r="AX189" s="14" t="s">
        <v>77</v>
      </c>
      <c r="AY189" s="244" t="s">
        <v>168</v>
      </c>
    </row>
    <row r="190" s="14" customFormat="1">
      <c r="A190" s="14"/>
      <c r="B190" s="234"/>
      <c r="C190" s="235"/>
      <c r="D190" s="219" t="s">
        <v>182</v>
      </c>
      <c r="E190" s="236" t="s">
        <v>32</v>
      </c>
      <c r="F190" s="237" t="s">
        <v>232</v>
      </c>
      <c r="G190" s="235"/>
      <c r="H190" s="238">
        <v>-5.5199999999999996</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182</v>
      </c>
      <c r="AU190" s="244" t="s">
        <v>178</v>
      </c>
      <c r="AV190" s="14" t="s">
        <v>178</v>
      </c>
      <c r="AW190" s="14" t="s">
        <v>39</v>
      </c>
      <c r="AX190" s="14" t="s">
        <v>77</v>
      </c>
      <c r="AY190" s="244" t="s">
        <v>168</v>
      </c>
    </row>
    <row r="191" s="14" customFormat="1">
      <c r="A191" s="14"/>
      <c r="B191" s="234"/>
      <c r="C191" s="235"/>
      <c r="D191" s="219" t="s">
        <v>182</v>
      </c>
      <c r="E191" s="236" t="s">
        <v>32</v>
      </c>
      <c r="F191" s="237" t="s">
        <v>233</v>
      </c>
      <c r="G191" s="235"/>
      <c r="H191" s="238">
        <v>-1.125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77</v>
      </c>
      <c r="AY191" s="244" t="s">
        <v>168</v>
      </c>
    </row>
    <row r="192" s="13" customFormat="1">
      <c r="A192" s="13"/>
      <c r="B192" s="224"/>
      <c r="C192" s="225"/>
      <c r="D192" s="219" t="s">
        <v>182</v>
      </c>
      <c r="E192" s="226" t="s">
        <v>32</v>
      </c>
      <c r="F192" s="227" t="s">
        <v>234</v>
      </c>
      <c r="G192" s="225"/>
      <c r="H192" s="226" t="s">
        <v>32</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182</v>
      </c>
      <c r="AU192" s="233" t="s">
        <v>178</v>
      </c>
      <c r="AV192" s="13" t="s">
        <v>85</v>
      </c>
      <c r="AW192" s="13" t="s">
        <v>39</v>
      </c>
      <c r="AX192" s="13" t="s">
        <v>77</v>
      </c>
      <c r="AY192" s="233" t="s">
        <v>168</v>
      </c>
    </row>
    <row r="193" s="14" customFormat="1">
      <c r="A193" s="14"/>
      <c r="B193" s="234"/>
      <c r="C193" s="235"/>
      <c r="D193" s="219" t="s">
        <v>182</v>
      </c>
      <c r="E193" s="236" t="s">
        <v>32</v>
      </c>
      <c r="F193" s="237" t="s">
        <v>235</v>
      </c>
      <c r="G193" s="235"/>
      <c r="H193" s="238">
        <v>2.6000000000000001</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182</v>
      </c>
      <c r="AU193" s="244" t="s">
        <v>178</v>
      </c>
      <c r="AV193" s="14" t="s">
        <v>178</v>
      </c>
      <c r="AW193" s="14" t="s">
        <v>39</v>
      </c>
      <c r="AX193" s="14" t="s">
        <v>77</v>
      </c>
      <c r="AY193" s="244" t="s">
        <v>168</v>
      </c>
    </row>
    <row r="194" s="13" customFormat="1">
      <c r="A194" s="13"/>
      <c r="B194" s="224"/>
      <c r="C194" s="225"/>
      <c r="D194" s="219" t="s">
        <v>182</v>
      </c>
      <c r="E194" s="226" t="s">
        <v>32</v>
      </c>
      <c r="F194" s="227" t="s">
        <v>236</v>
      </c>
      <c r="G194" s="225"/>
      <c r="H194" s="226" t="s">
        <v>32</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182</v>
      </c>
      <c r="AU194" s="233" t="s">
        <v>178</v>
      </c>
      <c r="AV194" s="13" t="s">
        <v>85</v>
      </c>
      <c r="AW194" s="13" t="s">
        <v>39</v>
      </c>
      <c r="AX194" s="13" t="s">
        <v>77</v>
      </c>
      <c r="AY194" s="233" t="s">
        <v>168</v>
      </c>
    </row>
    <row r="195" s="14" customFormat="1">
      <c r="A195" s="14"/>
      <c r="B195" s="234"/>
      <c r="C195" s="235"/>
      <c r="D195" s="219" t="s">
        <v>182</v>
      </c>
      <c r="E195" s="236" t="s">
        <v>32</v>
      </c>
      <c r="F195" s="237" t="s">
        <v>237</v>
      </c>
      <c r="G195" s="235"/>
      <c r="H195" s="238">
        <v>1.2</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182</v>
      </c>
      <c r="AU195" s="244" t="s">
        <v>178</v>
      </c>
      <c r="AV195" s="14" t="s">
        <v>178</v>
      </c>
      <c r="AW195" s="14" t="s">
        <v>39</v>
      </c>
      <c r="AX195" s="14" t="s">
        <v>77</v>
      </c>
      <c r="AY195" s="244" t="s">
        <v>168</v>
      </c>
    </row>
    <row r="196" s="13" customFormat="1">
      <c r="A196" s="13"/>
      <c r="B196" s="224"/>
      <c r="C196" s="225"/>
      <c r="D196" s="219" t="s">
        <v>182</v>
      </c>
      <c r="E196" s="226" t="s">
        <v>32</v>
      </c>
      <c r="F196" s="227" t="s">
        <v>238</v>
      </c>
      <c r="G196" s="225"/>
      <c r="H196" s="226" t="s">
        <v>32</v>
      </c>
      <c r="I196" s="228"/>
      <c r="J196" s="225"/>
      <c r="K196" s="225"/>
      <c r="L196" s="229"/>
      <c r="M196" s="230"/>
      <c r="N196" s="231"/>
      <c r="O196" s="231"/>
      <c r="P196" s="231"/>
      <c r="Q196" s="231"/>
      <c r="R196" s="231"/>
      <c r="S196" s="231"/>
      <c r="T196" s="232"/>
      <c r="U196" s="13"/>
      <c r="V196" s="13"/>
      <c r="W196" s="13"/>
      <c r="X196" s="13"/>
      <c r="Y196" s="13"/>
      <c r="Z196" s="13"/>
      <c r="AA196" s="13"/>
      <c r="AB196" s="13"/>
      <c r="AC196" s="13"/>
      <c r="AD196" s="13"/>
      <c r="AE196" s="13"/>
      <c r="AT196" s="233" t="s">
        <v>182</v>
      </c>
      <c r="AU196" s="233" t="s">
        <v>178</v>
      </c>
      <c r="AV196" s="13" t="s">
        <v>85</v>
      </c>
      <c r="AW196" s="13" t="s">
        <v>39</v>
      </c>
      <c r="AX196" s="13" t="s">
        <v>77</v>
      </c>
      <c r="AY196" s="233" t="s">
        <v>168</v>
      </c>
    </row>
    <row r="197" s="14" customFormat="1">
      <c r="A197" s="14"/>
      <c r="B197" s="234"/>
      <c r="C197" s="235"/>
      <c r="D197" s="219" t="s">
        <v>182</v>
      </c>
      <c r="E197" s="236" t="s">
        <v>32</v>
      </c>
      <c r="F197" s="237" t="s">
        <v>239</v>
      </c>
      <c r="G197" s="235"/>
      <c r="H197" s="238">
        <v>1.5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182</v>
      </c>
      <c r="AU197" s="244" t="s">
        <v>178</v>
      </c>
      <c r="AV197" s="14" t="s">
        <v>178</v>
      </c>
      <c r="AW197" s="14" t="s">
        <v>39</v>
      </c>
      <c r="AX197" s="14" t="s">
        <v>77</v>
      </c>
      <c r="AY197" s="244" t="s">
        <v>168</v>
      </c>
    </row>
    <row r="198" s="13" customFormat="1">
      <c r="A198" s="13"/>
      <c r="B198" s="224"/>
      <c r="C198" s="225"/>
      <c r="D198" s="219" t="s">
        <v>182</v>
      </c>
      <c r="E198" s="226" t="s">
        <v>32</v>
      </c>
      <c r="F198" s="227" t="s">
        <v>240</v>
      </c>
      <c r="G198" s="225"/>
      <c r="H198" s="226" t="s">
        <v>32</v>
      </c>
      <c r="I198" s="228"/>
      <c r="J198" s="225"/>
      <c r="K198" s="225"/>
      <c r="L198" s="229"/>
      <c r="M198" s="230"/>
      <c r="N198" s="231"/>
      <c r="O198" s="231"/>
      <c r="P198" s="231"/>
      <c r="Q198" s="231"/>
      <c r="R198" s="231"/>
      <c r="S198" s="231"/>
      <c r="T198" s="232"/>
      <c r="U198" s="13"/>
      <c r="V198" s="13"/>
      <c r="W198" s="13"/>
      <c r="X198" s="13"/>
      <c r="Y198" s="13"/>
      <c r="Z198" s="13"/>
      <c r="AA198" s="13"/>
      <c r="AB198" s="13"/>
      <c r="AC198" s="13"/>
      <c r="AD198" s="13"/>
      <c r="AE198" s="13"/>
      <c r="AT198" s="233" t="s">
        <v>182</v>
      </c>
      <c r="AU198" s="233" t="s">
        <v>178</v>
      </c>
      <c r="AV198" s="13" t="s">
        <v>85</v>
      </c>
      <c r="AW198" s="13" t="s">
        <v>39</v>
      </c>
      <c r="AX198" s="13" t="s">
        <v>77</v>
      </c>
      <c r="AY198" s="233" t="s">
        <v>168</v>
      </c>
    </row>
    <row r="199" s="14" customFormat="1">
      <c r="A199" s="14"/>
      <c r="B199" s="234"/>
      <c r="C199" s="235"/>
      <c r="D199" s="219" t="s">
        <v>182</v>
      </c>
      <c r="E199" s="236" t="s">
        <v>32</v>
      </c>
      <c r="F199" s="237" t="s">
        <v>241</v>
      </c>
      <c r="G199" s="235"/>
      <c r="H199" s="238">
        <v>7.9000000000000004</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182</v>
      </c>
      <c r="AU199" s="244" t="s">
        <v>178</v>
      </c>
      <c r="AV199" s="14" t="s">
        <v>178</v>
      </c>
      <c r="AW199" s="14" t="s">
        <v>39</v>
      </c>
      <c r="AX199" s="14" t="s">
        <v>77</v>
      </c>
      <c r="AY199" s="244" t="s">
        <v>168</v>
      </c>
    </row>
    <row r="200" s="13" customFormat="1">
      <c r="A200" s="13"/>
      <c r="B200" s="224"/>
      <c r="C200" s="225"/>
      <c r="D200" s="219" t="s">
        <v>182</v>
      </c>
      <c r="E200" s="226" t="s">
        <v>32</v>
      </c>
      <c r="F200" s="227" t="s">
        <v>227</v>
      </c>
      <c r="G200" s="225"/>
      <c r="H200" s="226" t="s">
        <v>32</v>
      </c>
      <c r="I200" s="228"/>
      <c r="J200" s="225"/>
      <c r="K200" s="225"/>
      <c r="L200" s="229"/>
      <c r="M200" s="230"/>
      <c r="N200" s="231"/>
      <c r="O200" s="231"/>
      <c r="P200" s="231"/>
      <c r="Q200" s="231"/>
      <c r="R200" s="231"/>
      <c r="S200" s="231"/>
      <c r="T200" s="232"/>
      <c r="U200" s="13"/>
      <c r="V200" s="13"/>
      <c r="W200" s="13"/>
      <c r="X200" s="13"/>
      <c r="Y200" s="13"/>
      <c r="Z200" s="13"/>
      <c r="AA200" s="13"/>
      <c r="AB200" s="13"/>
      <c r="AC200" s="13"/>
      <c r="AD200" s="13"/>
      <c r="AE200" s="13"/>
      <c r="AT200" s="233" t="s">
        <v>182</v>
      </c>
      <c r="AU200" s="233" t="s">
        <v>178</v>
      </c>
      <c r="AV200" s="13" t="s">
        <v>85</v>
      </c>
      <c r="AW200" s="13" t="s">
        <v>39</v>
      </c>
      <c r="AX200" s="13" t="s">
        <v>77</v>
      </c>
      <c r="AY200" s="233" t="s">
        <v>168</v>
      </c>
    </row>
    <row r="201" s="14" customFormat="1">
      <c r="A201" s="14"/>
      <c r="B201" s="234"/>
      <c r="C201" s="235"/>
      <c r="D201" s="219" t="s">
        <v>182</v>
      </c>
      <c r="E201" s="236" t="s">
        <v>32</v>
      </c>
      <c r="F201" s="237" t="s">
        <v>242</v>
      </c>
      <c r="G201" s="235"/>
      <c r="H201" s="238">
        <v>13.365</v>
      </c>
      <c r="I201" s="239"/>
      <c r="J201" s="235"/>
      <c r="K201" s="235"/>
      <c r="L201" s="240"/>
      <c r="M201" s="241"/>
      <c r="N201" s="242"/>
      <c r="O201" s="242"/>
      <c r="P201" s="242"/>
      <c r="Q201" s="242"/>
      <c r="R201" s="242"/>
      <c r="S201" s="242"/>
      <c r="T201" s="243"/>
      <c r="U201" s="14"/>
      <c r="V201" s="14"/>
      <c r="W201" s="14"/>
      <c r="X201" s="14"/>
      <c r="Y201" s="14"/>
      <c r="Z201" s="14"/>
      <c r="AA201" s="14"/>
      <c r="AB201" s="14"/>
      <c r="AC201" s="14"/>
      <c r="AD201" s="14"/>
      <c r="AE201" s="14"/>
      <c r="AT201" s="244" t="s">
        <v>182</v>
      </c>
      <c r="AU201" s="244" t="s">
        <v>178</v>
      </c>
      <c r="AV201" s="14" t="s">
        <v>178</v>
      </c>
      <c r="AW201" s="14" t="s">
        <v>39</v>
      </c>
      <c r="AX201" s="14" t="s">
        <v>77</v>
      </c>
      <c r="AY201" s="244" t="s">
        <v>168</v>
      </c>
    </row>
    <row r="202" s="14" customFormat="1">
      <c r="A202" s="14"/>
      <c r="B202" s="234"/>
      <c r="C202" s="235"/>
      <c r="D202" s="219" t="s">
        <v>182</v>
      </c>
      <c r="E202" s="236" t="s">
        <v>32</v>
      </c>
      <c r="F202" s="237" t="s">
        <v>243</v>
      </c>
      <c r="G202" s="235"/>
      <c r="H202" s="238">
        <v>6.9299999999999997</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182</v>
      </c>
      <c r="AU202" s="244" t="s">
        <v>178</v>
      </c>
      <c r="AV202" s="14" t="s">
        <v>178</v>
      </c>
      <c r="AW202" s="14" t="s">
        <v>39</v>
      </c>
      <c r="AX202" s="14" t="s">
        <v>77</v>
      </c>
      <c r="AY202" s="244" t="s">
        <v>168</v>
      </c>
    </row>
    <row r="203" s="14" customFormat="1">
      <c r="A203" s="14"/>
      <c r="B203" s="234"/>
      <c r="C203" s="235"/>
      <c r="D203" s="219" t="s">
        <v>182</v>
      </c>
      <c r="E203" s="236" t="s">
        <v>32</v>
      </c>
      <c r="F203" s="237" t="s">
        <v>244</v>
      </c>
      <c r="G203" s="235"/>
      <c r="H203" s="238">
        <v>12.375</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182</v>
      </c>
      <c r="AU203" s="244" t="s">
        <v>178</v>
      </c>
      <c r="AV203" s="14" t="s">
        <v>178</v>
      </c>
      <c r="AW203" s="14" t="s">
        <v>39</v>
      </c>
      <c r="AX203" s="14" t="s">
        <v>77</v>
      </c>
      <c r="AY203" s="244" t="s">
        <v>168</v>
      </c>
    </row>
    <row r="204" s="14" customFormat="1">
      <c r="A204" s="14"/>
      <c r="B204" s="234"/>
      <c r="C204" s="235"/>
      <c r="D204" s="219" t="s">
        <v>182</v>
      </c>
      <c r="E204" s="236" t="s">
        <v>32</v>
      </c>
      <c r="F204" s="237" t="s">
        <v>245</v>
      </c>
      <c r="G204" s="235"/>
      <c r="H204" s="238">
        <v>1.782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182</v>
      </c>
      <c r="AU204" s="244" t="s">
        <v>178</v>
      </c>
      <c r="AV204" s="14" t="s">
        <v>178</v>
      </c>
      <c r="AW204" s="14" t="s">
        <v>39</v>
      </c>
      <c r="AX204" s="14" t="s">
        <v>77</v>
      </c>
      <c r="AY204" s="244" t="s">
        <v>168</v>
      </c>
    </row>
    <row r="205" s="14" customFormat="1">
      <c r="A205" s="14"/>
      <c r="B205" s="234"/>
      <c r="C205" s="235"/>
      <c r="D205" s="219" t="s">
        <v>182</v>
      </c>
      <c r="E205" s="236" t="s">
        <v>32</v>
      </c>
      <c r="F205" s="237" t="s">
        <v>246</v>
      </c>
      <c r="G205" s="235"/>
      <c r="H205" s="238">
        <v>3.8279999999999998</v>
      </c>
      <c r="I205" s="239"/>
      <c r="J205" s="235"/>
      <c r="K205" s="235"/>
      <c r="L205" s="240"/>
      <c r="M205" s="241"/>
      <c r="N205" s="242"/>
      <c r="O205" s="242"/>
      <c r="P205" s="242"/>
      <c r="Q205" s="242"/>
      <c r="R205" s="242"/>
      <c r="S205" s="242"/>
      <c r="T205" s="243"/>
      <c r="U205" s="14"/>
      <c r="V205" s="14"/>
      <c r="W205" s="14"/>
      <c r="X205" s="14"/>
      <c r="Y205" s="14"/>
      <c r="Z205" s="14"/>
      <c r="AA205" s="14"/>
      <c r="AB205" s="14"/>
      <c r="AC205" s="14"/>
      <c r="AD205" s="14"/>
      <c r="AE205" s="14"/>
      <c r="AT205" s="244" t="s">
        <v>182</v>
      </c>
      <c r="AU205" s="244" t="s">
        <v>178</v>
      </c>
      <c r="AV205" s="14" t="s">
        <v>178</v>
      </c>
      <c r="AW205" s="14" t="s">
        <v>39</v>
      </c>
      <c r="AX205" s="14" t="s">
        <v>77</v>
      </c>
      <c r="AY205" s="244" t="s">
        <v>168</v>
      </c>
    </row>
    <row r="206" s="14" customFormat="1">
      <c r="A206" s="14"/>
      <c r="B206" s="234"/>
      <c r="C206" s="235"/>
      <c r="D206" s="219" t="s">
        <v>182</v>
      </c>
      <c r="E206" s="236" t="s">
        <v>32</v>
      </c>
      <c r="F206" s="237" t="s">
        <v>247</v>
      </c>
      <c r="G206" s="235"/>
      <c r="H206" s="238">
        <v>0.98999999999999999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182</v>
      </c>
      <c r="AU206" s="244" t="s">
        <v>178</v>
      </c>
      <c r="AV206" s="14" t="s">
        <v>178</v>
      </c>
      <c r="AW206" s="14" t="s">
        <v>39</v>
      </c>
      <c r="AX206" s="14" t="s">
        <v>77</v>
      </c>
      <c r="AY206" s="244" t="s">
        <v>168</v>
      </c>
    </row>
    <row r="207" s="13" customFormat="1">
      <c r="A207" s="13"/>
      <c r="B207" s="224"/>
      <c r="C207" s="225"/>
      <c r="D207" s="219" t="s">
        <v>182</v>
      </c>
      <c r="E207" s="226" t="s">
        <v>32</v>
      </c>
      <c r="F207" s="227" t="s">
        <v>248</v>
      </c>
      <c r="G207" s="225"/>
      <c r="H207" s="226" t="s">
        <v>32</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182</v>
      </c>
      <c r="AU207" s="233" t="s">
        <v>178</v>
      </c>
      <c r="AV207" s="13" t="s">
        <v>85</v>
      </c>
      <c r="AW207" s="13" t="s">
        <v>39</v>
      </c>
      <c r="AX207" s="13" t="s">
        <v>77</v>
      </c>
      <c r="AY207" s="233" t="s">
        <v>168</v>
      </c>
    </row>
    <row r="208" s="14" customFormat="1">
      <c r="A208" s="14"/>
      <c r="B208" s="234"/>
      <c r="C208" s="235"/>
      <c r="D208" s="219" t="s">
        <v>182</v>
      </c>
      <c r="E208" s="236" t="s">
        <v>32</v>
      </c>
      <c r="F208" s="237" t="s">
        <v>249</v>
      </c>
      <c r="G208" s="235"/>
      <c r="H208" s="238">
        <v>8.0500000000000007</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182</v>
      </c>
      <c r="AU208" s="244" t="s">
        <v>178</v>
      </c>
      <c r="AV208" s="14" t="s">
        <v>178</v>
      </c>
      <c r="AW208" s="14" t="s">
        <v>39</v>
      </c>
      <c r="AX208" s="14" t="s">
        <v>77</v>
      </c>
      <c r="AY208" s="244" t="s">
        <v>168</v>
      </c>
    </row>
    <row r="209" s="13" customFormat="1">
      <c r="A209" s="13"/>
      <c r="B209" s="224"/>
      <c r="C209" s="225"/>
      <c r="D209" s="219" t="s">
        <v>182</v>
      </c>
      <c r="E209" s="226" t="s">
        <v>32</v>
      </c>
      <c r="F209" s="227" t="s">
        <v>250</v>
      </c>
      <c r="G209" s="225"/>
      <c r="H209" s="226" t="s">
        <v>32</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182</v>
      </c>
      <c r="AU209" s="233" t="s">
        <v>178</v>
      </c>
      <c r="AV209" s="13" t="s">
        <v>85</v>
      </c>
      <c r="AW209" s="13" t="s">
        <v>39</v>
      </c>
      <c r="AX209" s="13" t="s">
        <v>77</v>
      </c>
      <c r="AY209" s="233" t="s">
        <v>168</v>
      </c>
    </row>
    <row r="210" s="13" customFormat="1">
      <c r="A210" s="13"/>
      <c r="B210" s="224"/>
      <c r="C210" s="225"/>
      <c r="D210" s="219" t="s">
        <v>182</v>
      </c>
      <c r="E210" s="226" t="s">
        <v>32</v>
      </c>
      <c r="F210" s="227" t="s">
        <v>227</v>
      </c>
      <c r="G210" s="225"/>
      <c r="H210" s="226" t="s">
        <v>32</v>
      </c>
      <c r="I210" s="228"/>
      <c r="J210" s="225"/>
      <c r="K210" s="225"/>
      <c r="L210" s="229"/>
      <c r="M210" s="230"/>
      <c r="N210" s="231"/>
      <c r="O210" s="231"/>
      <c r="P210" s="231"/>
      <c r="Q210" s="231"/>
      <c r="R210" s="231"/>
      <c r="S210" s="231"/>
      <c r="T210" s="232"/>
      <c r="U210" s="13"/>
      <c r="V210" s="13"/>
      <c r="W210" s="13"/>
      <c r="X210" s="13"/>
      <c r="Y210" s="13"/>
      <c r="Z210" s="13"/>
      <c r="AA210" s="13"/>
      <c r="AB210" s="13"/>
      <c r="AC210" s="13"/>
      <c r="AD210" s="13"/>
      <c r="AE210" s="13"/>
      <c r="AT210" s="233" t="s">
        <v>182</v>
      </c>
      <c r="AU210" s="233" t="s">
        <v>178</v>
      </c>
      <c r="AV210" s="13" t="s">
        <v>85</v>
      </c>
      <c r="AW210" s="13" t="s">
        <v>39</v>
      </c>
      <c r="AX210" s="13" t="s">
        <v>77</v>
      </c>
      <c r="AY210" s="233" t="s">
        <v>168</v>
      </c>
    </row>
    <row r="211" s="14" customFormat="1">
      <c r="A211" s="14"/>
      <c r="B211" s="234"/>
      <c r="C211" s="235"/>
      <c r="D211" s="219" t="s">
        <v>182</v>
      </c>
      <c r="E211" s="236" t="s">
        <v>32</v>
      </c>
      <c r="F211" s="237" t="s">
        <v>251</v>
      </c>
      <c r="G211" s="235"/>
      <c r="H211" s="238">
        <v>4.4550000000000001</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182</v>
      </c>
      <c r="AU211" s="244" t="s">
        <v>178</v>
      </c>
      <c r="AV211" s="14" t="s">
        <v>178</v>
      </c>
      <c r="AW211" s="14" t="s">
        <v>39</v>
      </c>
      <c r="AX211" s="14" t="s">
        <v>77</v>
      </c>
      <c r="AY211" s="244" t="s">
        <v>168</v>
      </c>
    </row>
    <row r="212" s="14" customFormat="1">
      <c r="A212" s="14"/>
      <c r="B212" s="234"/>
      <c r="C212" s="235"/>
      <c r="D212" s="219" t="s">
        <v>182</v>
      </c>
      <c r="E212" s="236" t="s">
        <v>32</v>
      </c>
      <c r="F212" s="237" t="s">
        <v>252</v>
      </c>
      <c r="G212" s="235"/>
      <c r="H212" s="238">
        <v>2.9700000000000002</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182</v>
      </c>
      <c r="AU212" s="244" t="s">
        <v>178</v>
      </c>
      <c r="AV212" s="14" t="s">
        <v>178</v>
      </c>
      <c r="AW212" s="14" t="s">
        <v>39</v>
      </c>
      <c r="AX212" s="14" t="s">
        <v>77</v>
      </c>
      <c r="AY212" s="244" t="s">
        <v>168</v>
      </c>
    </row>
    <row r="213" s="14" customFormat="1">
      <c r="A213" s="14"/>
      <c r="B213" s="234"/>
      <c r="C213" s="235"/>
      <c r="D213" s="219" t="s">
        <v>182</v>
      </c>
      <c r="E213" s="236" t="s">
        <v>32</v>
      </c>
      <c r="F213" s="237" t="s">
        <v>253</v>
      </c>
      <c r="G213" s="235"/>
      <c r="H213" s="238">
        <v>2.4750000000000001</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182</v>
      </c>
      <c r="AU213" s="244" t="s">
        <v>178</v>
      </c>
      <c r="AV213" s="14" t="s">
        <v>178</v>
      </c>
      <c r="AW213" s="14" t="s">
        <v>39</v>
      </c>
      <c r="AX213" s="14" t="s">
        <v>77</v>
      </c>
      <c r="AY213" s="244" t="s">
        <v>168</v>
      </c>
    </row>
    <row r="214" s="14" customFormat="1">
      <c r="A214" s="14"/>
      <c r="B214" s="234"/>
      <c r="C214" s="235"/>
      <c r="D214" s="219" t="s">
        <v>182</v>
      </c>
      <c r="E214" s="236" t="s">
        <v>32</v>
      </c>
      <c r="F214" s="237" t="s">
        <v>254</v>
      </c>
      <c r="G214" s="235"/>
      <c r="H214" s="238">
        <v>0.59399999999999997</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182</v>
      </c>
      <c r="AU214" s="244" t="s">
        <v>178</v>
      </c>
      <c r="AV214" s="14" t="s">
        <v>178</v>
      </c>
      <c r="AW214" s="14" t="s">
        <v>39</v>
      </c>
      <c r="AX214" s="14" t="s">
        <v>77</v>
      </c>
      <c r="AY214" s="244" t="s">
        <v>168</v>
      </c>
    </row>
    <row r="215" s="14" customFormat="1">
      <c r="A215" s="14"/>
      <c r="B215" s="234"/>
      <c r="C215" s="235"/>
      <c r="D215" s="219" t="s">
        <v>182</v>
      </c>
      <c r="E215" s="236" t="s">
        <v>32</v>
      </c>
      <c r="F215" s="237" t="s">
        <v>255</v>
      </c>
      <c r="G215" s="235"/>
      <c r="H215" s="238">
        <v>0.79200000000000004</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182</v>
      </c>
      <c r="AU215" s="244" t="s">
        <v>178</v>
      </c>
      <c r="AV215" s="14" t="s">
        <v>178</v>
      </c>
      <c r="AW215" s="14" t="s">
        <v>39</v>
      </c>
      <c r="AX215" s="14" t="s">
        <v>77</v>
      </c>
      <c r="AY215" s="244" t="s">
        <v>168</v>
      </c>
    </row>
    <row r="216" s="14" customFormat="1">
      <c r="A216" s="14"/>
      <c r="B216" s="234"/>
      <c r="C216" s="235"/>
      <c r="D216" s="219" t="s">
        <v>182</v>
      </c>
      <c r="E216" s="236" t="s">
        <v>32</v>
      </c>
      <c r="F216" s="237" t="s">
        <v>256</v>
      </c>
      <c r="G216" s="235"/>
      <c r="H216" s="238">
        <v>0.495</v>
      </c>
      <c r="I216" s="239"/>
      <c r="J216" s="235"/>
      <c r="K216" s="235"/>
      <c r="L216" s="240"/>
      <c r="M216" s="241"/>
      <c r="N216" s="242"/>
      <c r="O216" s="242"/>
      <c r="P216" s="242"/>
      <c r="Q216" s="242"/>
      <c r="R216" s="242"/>
      <c r="S216" s="242"/>
      <c r="T216" s="243"/>
      <c r="U216" s="14"/>
      <c r="V216" s="14"/>
      <c r="W216" s="14"/>
      <c r="X216" s="14"/>
      <c r="Y216" s="14"/>
      <c r="Z216" s="14"/>
      <c r="AA216" s="14"/>
      <c r="AB216" s="14"/>
      <c r="AC216" s="14"/>
      <c r="AD216" s="14"/>
      <c r="AE216" s="14"/>
      <c r="AT216" s="244" t="s">
        <v>182</v>
      </c>
      <c r="AU216" s="244" t="s">
        <v>178</v>
      </c>
      <c r="AV216" s="14" t="s">
        <v>178</v>
      </c>
      <c r="AW216" s="14" t="s">
        <v>39</v>
      </c>
      <c r="AX216" s="14" t="s">
        <v>77</v>
      </c>
      <c r="AY216" s="244" t="s">
        <v>168</v>
      </c>
    </row>
    <row r="217" s="13" customFormat="1">
      <c r="A217" s="13"/>
      <c r="B217" s="224"/>
      <c r="C217" s="225"/>
      <c r="D217" s="219" t="s">
        <v>182</v>
      </c>
      <c r="E217" s="226" t="s">
        <v>32</v>
      </c>
      <c r="F217" s="227" t="s">
        <v>257</v>
      </c>
      <c r="G217" s="225"/>
      <c r="H217" s="226" t="s">
        <v>32</v>
      </c>
      <c r="I217" s="228"/>
      <c r="J217" s="225"/>
      <c r="K217" s="225"/>
      <c r="L217" s="229"/>
      <c r="M217" s="230"/>
      <c r="N217" s="231"/>
      <c r="O217" s="231"/>
      <c r="P217" s="231"/>
      <c r="Q217" s="231"/>
      <c r="R217" s="231"/>
      <c r="S217" s="231"/>
      <c r="T217" s="232"/>
      <c r="U217" s="13"/>
      <c r="V217" s="13"/>
      <c r="W217" s="13"/>
      <c r="X217" s="13"/>
      <c r="Y217" s="13"/>
      <c r="Z217" s="13"/>
      <c r="AA217" s="13"/>
      <c r="AB217" s="13"/>
      <c r="AC217" s="13"/>
      <c r="AD217" s="13"/>
      <c r="AE217" s="13"/>
      <c r="AT217" s="233" t="s">
        <v>182</v>
      </c>
      <c r="AU217" s="233" t="s">
        <v>178</v>
      </c>
      <c r="AV217" s="13" t="s">
        <v>85</v>
      </c>
      <c r="AW217" s="13" t="s">
        <v>39</v>
      </c>
      <c r="AX217" s="13" t="s">
        <v>77</v>
      </c>
      <c r="AY217" s="233" t="s">
        <v>168</v>
      </c>
    </row>
    <row r="218" s="14" customFormat="1">
      <c r="A218" s="14"/>
      <c r="B218" s="234"/>
      <c r="C218" s="235"/>
      <c r="D218" s="219" t="s">
        <v>182</v>
      </c>
      <c r="E218" s="236" t="s">
        <v>32</v>
      </c>
      <c r="F218" s="237" t="s">
        <v>258</v>
      </c>
      <c r="G218" s="235"/>
      <c r="H218" s="238">
        <v>1.617</v>
      </c>
      <c r="I218" s="239"/>
      <c r="J218" s="235"/>
      <c r="K218" s="235"/>
      <c r="L218" s="240"/>
      <c r="M218" s="241"/>
      <c r="N218" s="242"/>
      <c r="O218" s="242"/>
      <c r="P218" s="242"/>
      <c r="Q218" s="242"/>
      <c r="R218" s="242"/>
      <c r="S218" s="242"/>
      <c r="T218" s="243"/>
      <c r="U218" s="14"/>
      <c r="V218" s="14"/>
      <c r="W218" s="14"/>
      <c r="X218" s="14"/>
      <c r="Y218" s="14"/>
      <c r="Z218" s="14"/>
      <c r="AA218" s="14"/>
      <c r="AB218" s="14"/>
      <c r="AC218" s="14"/>
      <c r="AD218" s="14"/>
      <c r="AE218" s="14"/>
      <c r="AT218" s="244" t="s">
        <v>182</v>
      </c>
      <c r="AU218" s="244" t="s">
        <v>178</v>
      </c>
      <c r="AV218" s="14" t="s">
        <v>178</v>
      </c>
      <c r="AW218" s="14" t="s">
        <v>39</v>
      </c>
      <c r="AX218" s="14" t="s">
        <v>77</v>
      </c>
      <c r="AY218" s="244" t="s">
        <v>168</v>
      </c>
    </row>
    <row r="219" s="15" customFormat="1">
      <c r="A219" s="15"/>
      <c r="B219" s="245"/>
      <c r="C219" s="246"/>
      <c r="D219" s="219" t="s">
        <v>182</v>
      </c>
      <c r="E219" s="247" t="s">
        <v>32</v>
      </c>
      <c r="F219" s="248" t="s">
        <v>200</v>
      </c>
      <c r="G219" s="246"/>
      <c r="H219" s="249">
        <v>385.63799999999998</v>
      </c>
      <c r="I219" s="250"/>
      <c r="J219" s="246"/>
      <c r="K219" s="246"/>
      <c r="L219" s="251"/>
      <c r="M219" s="252"/>
      <c r="N219" s="253"/>
      <c r="O219" s="253"/>
      <c r="P219" s="253"/>
      <c r="Q219" s="253"/>
      <c r="R219" s="253"/>
      <c r="S219" s="253"/>
      <c r="T219" s="254"/>
      <c r="U219" s="15"/>
      <c r="V219" s="15"/>
      <c r="W219" s="15"/>
      <c r="X219" s="15"/>
      <c r="Y219" s="15"/>
      <c r="Z219" s="15"/>
      <c r="AA219" s="15"/>
      <c r="AB219" s="15"/>
      <c r="AC219" s="15"/>
      <c r="AD219" s="15"/>
      <c r="AE219" s="15"/>
      <c r="AT219" s="255" t="s">
        <v>182</v>
      </c>
      <c r="AU219" s="255" t="s">
        <v>178</v>
      </c>
      <c r="AV219" s="15" t="s">
        <v>177</v>
      </c>
      <c r="AW219" s="15" t="s">
        <v>39</v>
      </c>
      <c r="AX219" s="15" t="s">
        <v>85</v>
      </c>
      <c r="AY219" s="255" t="s">
        <v>168</v>
      </c>
    </row>
    <row r="220" s="2" customFormat="1" ht="49.05" customHeight="1">
      <c r="A220" s="40"/>
      <c r="B220" s="41"/>
      <c r="C220" s="206" t="s">
        <v>213</v>
      </c>
      <c r="D220" s="206" t="s">
        <v>172</v>
      </c>
      <c r="E220" s="207" t="s">
        <v>264</v>
      </c>
      <c r="F220" s="208" t="s">
        <v>265</v>
      </c>
      <c r="G220" s="209" t="s">
        <v>175</v>
      </c>
      <c r="H220" s="210">
        <v>771.27599999999995</v>
      </c>
      <c r="I220" s="211"/>
      <c r="J220" s="212">
        <f>ROUND(I220*H220,2)</f>
        <v>0</v>
      </c>
      <c r="K220" s="208" t="s">
        <v>176</v>
      </c>
      <c r="L220" s="46"/>
      <c r="M220" s="213" t="s">
        <v>32</v>
      </c>
      <c r="N220" s="214" t="s">
        <v>49</v>
      </c>
      <c r="O220" s="86"/>
      <c r="P220" s="215">
        <f>O220*H220</f>
        <v>0</v>
      </c>
      <c r="Q220" s="215">
        <v>0.0020999999999999999</v>
      </c>
      <c r="R220" s="215">
        <f>Q220*H220</f>
        <v>1.6196795999999998</v>
      </c>
      <c r="S220" s="215">
        <v>0</v>
      </c>
      <c r="T220" s="216">
        <f>S220*H220</f>
        <v>0</v>
      </c>
      <c r="U220" s="40"/>
      <c r="V220" s="40"/>
      <c r="W220" s="40"/>
      <c r="X220" s="40"/>
      <c r="Y220" s="40"/>
      <c r="Z220" s="40"/>
      <c r="AA220" s="40"/>
      <c r="AB220" s="40"/>
      <c r="AC220" s="40"/>
      <c r="AD220" s="40"/>
      <c r="AE220" s="40"/>
      <c r="AR220" s="217" t="s">
        <v>177</v>
      </c>
      <c r="AT220" s="217" t="s">
        <v>172</v>
      </c>
      <c r="AU220" s="217" t="s">
        <v>178</v>
      </c>
      <c r="AY220" s="18" t="s">
        <v>168</v>
      </c>
      <c r="BE220" s="218">
        <f>IF(N220="základní",J220,0)</f>
        <v>0</v>
      </c>
      <c r="BF220" s="218">
        <f>IF(N220="snížená",J220,0)</f>
        <v>0</v>
      </c>
      <c r="BG220" s="218">
        <f>IF(N220="zákl. přenesená",J220,0)</f>
        <v>0</v>
      </c>
      <c r="BH220" s="218">
        <f>IF(N220="sníž. přenesená",J220,0)</f>
        <v>0</v>
      </c>
      <c r="BI220" s="218">
        <f>IF(N220="nulová",J220,0)</f>
        <v>0</v>
      </c>
      <c r="BJ220" s="18" t="s">
        <v>178</v>
      </c>
      <c r="BK220" s="218">
        <f>ROUND(I220*H220,2)</f>
        <v>0</v>
      </c>
      <c r="BL220" s="18" t="s">
        <v>177</v>
      </c>
      <c r="BM220" s="217" t="s">
        <v>266</v>
      </c>
    </row>
    <row r="221" s="2" customFormat="1">
      <c r="A221" s="40"/>
      <c r="B221" s="41"/>
      <c r="C221" s="42"/>
      <c r="D221" s="219" t="s">
        <v>180</v>
      </c>
      <c r="E221" s="42"/>
      <c r="F221" s="220" t="s">
        <v>263</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8" t="s">
        <v>180</v>
      </c>
      <c r="AU221" s="18" t="s">
        <v>178</v>
      </c>
    </row>
    <row r="222" s="13" customFormat="1">
      <c r="A222" s="13"/>
      <c r="B222" s="224"/>
      <c r="C222" s="225"/>
      <c r="D222" s="219" t="s">
        <v>182</v>
      </c>
      <c r="E222" s="226" t="s">
        <v>32</v>
      </c>
      <c r="F222" s="227" t="s">
        <v>223</v>
      </c>
      <c r="G222" s="225"/>
      <c r="H222" s="226" t="s">
        <v>32</v>
      </c>
      <c r="I222" s="228"/>
      <c r="J222" s="225"/>
      <c r="K222" s="225"/>
      <c r="L222" s="229"/>
      <c r="M222" s="230"/>
      <c r="N222" s="231"/>
      <c r="O222" s="231"/>
      <c r="P222" s="231"/>
      <c r="Q222" s="231"/>
      <c r="R222" s="231"/>
      <c r="S222" s="231"/>
      <c r="T222" s="232"/>
      <c r="U222" s="13"/>
      <c r="V222" s="13"/>
      <c r="W222" s="13"/>
      <c r="X222" s="13"/>
      <c r="Y222" s="13"/>
      <c r="Z222" s="13"/>
      <c r="AA222" s="13"/>
      <c r="AB222" s="13"/>
      <c r="AC222" s="13"/>
      <c r="AD222" s="13"/>
      <c r="AE222" s="13"/>
      <c r="AT222" s="233" t="s">
        <v>182</v>
      </c>
      <c r="AU222" s="233" t="s">
        <v>178</v>
      </c>
      <c r="AV222" s="13" t="s">
        <v>85</v>
      </c>
      <c r="AW222" s="13" t="s">
        <v>39</v>
      </c>
      <c r="AX222" s="13" t="s">
        <v>77</v>
      </c>
      <c r="AY222" s="233" t="s">
        <v>168</v>
      </c>
    </row>
    <row r="223" s="14" customFormat="1">
      <c r="A223" s="14"/>
      <c r="B223" s="234"/>
      <c r="C223" s="235"/>
      <c r="D223" s="219" t="s">
        <v>182</v>
      </c>
      <c r="E223" s="236" t="s">
        <v>32</v>
      </c>
      <c r="F223" s="237" t="s">
        <v>224</v>
      </c>
      <c r="G223" s="235"/>
      <c r="H223" s="238">
        <v>49.799999999999997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182</v>
      </c>
      <c r="AU223" s="244" t="s">
        <v>178</v>
      </c>
      <c r="AV223" s="14" t="s">
        <v>178</v>
      </c>
      <c r="AW223" s="14" t="s">
        <v>39</v>
      </c>
      <c r="AX223" s="14" t="s">
        <v>77</v>
      </c>
      <c r="AY223" s="244" t="s">
        <v>168</v>
      </c>
    </row>
    <row r="224" s="13" customFormat="1">
      <c r="A224" s="13"/>
      <c r="B224" s="224"/>
      <c r="C224" s="225"/>
      <c r="D224" s="219" t="s">
        <v>182</v>
      </c>
      <c r="E224" s="226" t="s">
        <v>32</v>
      </c>
      <c r="F224" s="227" t="s">
        <v>225</v>
      </c>
      <c r="G224" s="225"/>
      <c r="H224" s="226" t="s">
        <v>32</v>
      </c>
      <c r="I224" s="228"/>
      <c r="J224" s="225"/>
      <c r="K224" s="225"/>
      <c r="L224" s="229"/>
      <c r="M224" s="230"/>
      <c r="N224" s="231"/>
      <c r="O224" s="231"/>
      <c r="P224" s="231"/>
      <c r="Q224" s="231"/>
      <c r="R224" s="231"/>
      <c r="S224" s="231"/>
      <c r="T224" s="232"/>
      <c r="U224" s="13"/>
      <c r="V224" s="13"/>
      <c r="W224" s="13"/>
      <c r="X224" s="13"/>
      <c r="Y224" s="13"/>
      <c r="Z224" s="13"/>
      <c r="AA224" s="13"/>
      <c r="AB224" s="13"/>
      <c r="AC224" s="13"/>
      <c r="AD224" s="13"/>
      <c r="AE224" s="13"/>
      <c r="AT224" s="233" t="s">
        <v>182</v>
      </c>
      <c r="AU224" s="233" t="s">
        <v>178</v>
      </c>
      <c r="AV224" s="13" t="s">
        <v>85</v>
      </c>
      <c r="AW224" s="13" t="s">
        <v>39</v>
      </c>
      <c r="AX224" s="13" t="s">
        <v>77</v>
      </c>
      <c r="AY224" s="233" t="s">
        <v>168</v>
      </c>
    </row>
    <row r="225" s="14" customFormat="1">
      <c r="A225" s="14"/>
      <c r="B225" s="234"/>
      <c r="C225" s="235"/>
      <c r="D225" s="219" t="s">
        <v>182</v>
      </c>
      <c r="E225" s="236" t="s">
        <v>32</v>
      </c>
      <c r="F225" s="237" t="s">
        <v>226</v>
      </c>
      <c r="G225" s="235"/>
      <c r="H225" s="238">
        <v>314.375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182</v>
      </c>
      <c r="AU225" s="244" t="s">
        <v>178</v>
      </c>
      <c r="AV225" s="14" t="s">
        <v>178</v>
      </c>
      <c r="AW225" s="14" t="s">
        <v>39</v>
      </c>
      <c r="AX225" s="14" t="s">
        <v>77</v>
      </c>
      <c r="AY225" s="244" t="s">
        <v>168</v>
      </c>
    </row>
    <row r="226" s="13" customFormat="1">
      <c r="A226" s="13"/>
      <c r="B226" s="224"/>
      <c r="C226" s="225"/>
      <c r="D226" s="219" t="s">
        <v>182</v>
      </c>
      <c r="E226" s="226" t="s">
        <v>32</v>
      </c>
      <c r="F226" s="227" t="s">
        <v>227</v>
      </c>
      <c r="G226" s="225"/>
      <c r="H226" s="226" t="s">
        <v>32</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182</v>
      </c>
      <c r="AU226" s="233" t="s">
        <v>178</v>
      </c>
      <c r="AV226" s="13" t="s">
        <v>85</v>
      </c>
      <c r="AW226" s="13" t="s">
        <v>39</v>
      </c>
      <c r="AX226" s="13" t="s">
        <v>77</v>
      </c>
      <c r="AY226" s="233" t="s">
        <v>168</v>
      </c>
    </row>
    <row r="227" s="14" customFormat="1">
      <c r="A227" s="14"/>
      <c r="B227" s="234"/>
      <c r="C227" s="235"/>
      <c r="D227" s="219" t="s">
        <v>182</v>
      </c>
      <c r="E227" s="236" t="s">
        <v>32</v>
      </c>
      <c r="F227" s="237" t="s">
        <v>228</v>
      </c>
      <c r="G227" s="235"/>
      <c r="H227" s="238">
        <v>-20.25</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182</v>
      </c>
      <c r="AU227" s="244" t="s">
        <v>178</v>
      </c>
      <c r="AV227" s="14" t="s">
        <v>178</v>
      </c>
      <c r="AW227" s="14" t="s">
        <v>39</v>
      </c>
      <c r="AX227" s="14" t="s">
        <v>77</v>
      </c>
      <c r="AY227" s="244" t="s">
        <v>168</v>
      </c>
    </row>
    <row r="228" s="14" customFormat="1">
      <c r="A228" s="14"/>
      <c r="B228" s="234"/>
      <c r="C228" s="235"/>
      <c r="D228" s="219" t="s">
        <v>182</v>
      </c>
      <c r="E228" s="236" t="s">
        <v>32</v>
      </c>
      <c r="F228" s="237" t="s">
        <v>229</v>
      </c>
      <c r="G228" s="235"/>
      <c r="H228" s="238">
        <v>-13.5</v>
      </c>
      <c r="I228" s="239"/>
      <c r="J228" s="235"/>
      <c r="K228" s="235"/>
      <c r="L228" s="240"/>
      <c r="M228" s="241"/>
      <c r="N228" s="242"/>
      <c r="O228" s="242"/>
      <c r="P228" s="242"/>
      <c r="Q228" s="242"/>
      <c r="R228" s="242"/>
      <c r="S228" s="242"/>
      <c r="T228" s="243"/>
      <c r="U228" s="14"/>
      <c r="V228" s="14"/>
      <c r="W228" s="14"/>
      <c r="X228" s="14"/>
      <c r="Y228" s="14"/>
      <c r="Z228" s="14"/>
      <c r="AA228" s="14"/>
      <c r="AB228" s="14"/>
      <c r="AC228" s="14"/>
      <c r="AD228" s="14"/>
      <c r="AE228" s="14"/>
      <c r="AT228" s="244" t="s">
        <v>182</v>
      </c>
      <c r="AU228" s="244" t="s">
        <v>178</v>
      </c>
      <c r="AV228" s="14" t="s">
        <v>178</v>
      </c>
      <c r="AW228" s="14" t="s">
        <v>39</v>
      </c>
      <c r="AX228" s="14" t="s">
        <v>77</v>
      </c>
      <c r="AY228" s="244" t="s">
        <v>168</v>
      </c>
    </row>
    <row r="229" s="14" customFormat="1">
      <c r="A229" s="14"/>
      <c r="B229" s="234"/>
      <c r="C229" s="235"/>
      <c r="D229" s="219" t="s">
        <v>182</v>
      </c>
      <c r="E229" s="236" t="s">
        <v>32</v>
      </c>
      <c r="F229" s="237" t="s">
        <v>230</v>
      </c>
      <c r="G229" s="235"/>
      <c r="H229" s="238">
        <v>-11.25</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182</v>
      </c>
      <c r="AU229" s="244" t="s">
        <v>178</v>
      </c>
      <c r="AV229" s="14" t="s">
        <v>178</v>
      </c>
      <c r="AW229" s="14" t="s">
        <v>39</v>
      </c>
      <c r="AX229" s="14" t="s">
        <v>77</v>
      </c>
      <c r="AY229" s="244" t="s">
        <v>168</v>
      </c>
    </row>
    <row r="230" s="14" customFormat="1">
      <c r="A230" s="14"/>
      <c r="B230" s="234"/>
      <c r="C230" s="235"/>
      <c r="D230" s="219" t="s">
        <v>182</v>
      </c>
      <c r="E230" s="236" t="s">
        <v>32</v>
      </c>
      <c r="F230" s="237" t="s">
        <v>231</v>
      </c>
      <c r="G230" s="235"/>
      <c r="H230" s="238">
        <v>-0.81000000000000005</v>
      </c>
      <c r="I230" s="239"/>
      <c r="J230" s="235"/>
      <c r="K230" s="235"/>
      <c r="L230" s="240"/>
      <c r="M230" s="241"/>
      <c r="N230" s="242"/>
      <c r="O230" s="242"/>
      <c r="P230" s="242"/>
      <c r="Q230" s="242"/>
      <c r="R230" s="242"/>
      <c r="S230" s="242"/>
      <c r="T230" s="243"/>
      <c r="U230" s="14"/>
      <c r="V230" s="14"/>
      <c r="W230" s="14"/>
      <c r="X230" s="14"/>
      <c r="Y230" s="14"/>
      <c r="Z230" s="14"/>
      <c r="AA230" s="14"/>
      <c r="AB230" s="14"/>
      <c r="AC230" s="14"/>
      <c r="AD230" s="14"/>
      <c r="AE230" s="14"/>
      <c r="AT230" s="244" t="s">
        <v>182</v>
      </c>
      <c r="AU230" s="244" t="s">
        <v>178</v>
      </c>
      <c r="AV230" s="14" t="s">
        <v>178</v>
      </c>
      <c r="AW230" s="14" t="s">
        <v>39</v>
      </c>
      <c r="AX230" s="14" t="s">
        <v>77</v>
      </c>
      <c r="AY230" s="244" t="s">
        <v>168</v>
      </c>
    </row>
    <row r="231" s="14" customFormat="1">
      <c r="A231" s="14"/>
      <c r="B231" s="234"/>
      <c r="C231" s="235"/>
      <c r="D231" s="219" t="s">
        <v>182</v>
      </c>
      <c r="E231" s="236" t="s">
        <v>32</v>
      </c>
      <c r="F231" s="237" t="s">
        <v>232</v>
      </c>
      <c r="G231" s="235"/>
      <c r="H231" s="238">
        <v>-5.5199999999999996</v>
      </c>
      <c r="I231" s="239"/>
      <c r="J231" s="235"/>
      <c r="K231" s="235"/>
      <c r="L231" s="240"/>
      <c r="M231" s="241"/>
      <c r="N231" s="242"/>
      <c r="O231" s="242"/>
      <c r="P231" s="242"/>
      <c r="Q231" s="242"/>
      <c r="R231" s="242"/>
      <c r="S231" s="242"/>
      <c r="T231" s="243"/>
      <c r="U231" s="14"/>
      <c r="V231" s="14"/>
      <c r="W231" s="14"/>
      <c r="X231" s="14"/>
      <c r="Y231" s="14"/>
      <c r="Z231" s="14"/>
      <c r="AA231" s="14"/>
      <c r="AB231" s="14"/>
      <c r="AC231" s="14"/>
      <c r="AD231" s="14"/>
      <c r="AE231" s="14"/>
      <c r="AT231" s="244" t="s">
        <v>182</v>
      </c>
      <c r="AU231" s="244" t="s">
        <v>178</v>
      </c>
      <c r="AV231" s="14" t="s">
        <v>178</v>
      </c>
      <c r="AW231" s="14" t="s">
        <v>39</v>
      </c>
      <c r="AX231" s="14" t="s">
        <v>77</v>
      </c>
      <c r="AY231" s="244" t="s">
        <v>168</v>
      </c>
    </row>
    <row r="232" s="14" customFormat="1">
      <c r="A232" s="14"/>
      <c r="B232" s="234"/>
      <c r="C232" s="235"/>
      <c r="D232" s="219" t="s">
        <v>182</v>
      </c>
      <c r="E232" s="236" t="s">
        <v>32</v>
      </c>
      <c r="F232" s="237" t="s">
        <v>233</v>
      </c>
      <c r="G232" s="235"/>
      <c r="H232" s="238">
        <v>-1.125</v>
      </c>
      <c r="I232" s="239"/>
      <c r="J232" s="235"/>
      <c r="K232" s="235"/>
      <c r="L232" s="240"/>
      <c r="M232" s="241"/>
      <c r="N232" s="242"/>
      <c r="O232" s="242"/>
      <c r="P232" s="242"/>
      <c r="Q232" s="242"/>
      <c r="R232" s="242"/>
      <c r="S232" s="242"/>
      <c r="T232" s="243"/>
      <c r="U232" s="14"/>
      <c r="V232" s="14"/>
      <c r="W232" s="14"/>
      <c r="X232" s="14"/>
      <c r="Y232" s="14"/>
      <c r="Z232" s="14"/>
      <c r="AA232" s="14"/>
      <c r="AB232" s="14"/>
      <c r="AC232" s="14"/>
      <c r="AD232" s="14"/>
      <c r="AE232" s="14"/>
      <c r="AT232" s="244" t="s">
        <v>182</v>
      </c>
      <c r="AU232" s="244" t="s">
        <v>178</v>
      </c>
      <c r="AV232" s="14" t="s">
        <v>178</v>
      </c>
      <c r="AW232" s="14" t="s">
        <v>39</v>
      </c>
      <c r="AX232" s="14" t="s">
        <v>77</v>
      </c>
      <c r="AY232" s="244" t="s">
        <v>168</v>
      </c>
    </row>
    <row r="233" s="13" customFormat="1">
      <c r="A233" s="13"/>
      <c r="B233" s="224"/>
      <c r="C233" s="225"/>
      <c r="D233" s="219" t="s">
        <v>182</v>
      </c>
      <c r="E233" s="226" t="s">
        <v>32</v>
      </c>
      <c r="F233" s="227" t="s">
        <v>234</v>
      </c>
      <c r="G233" s="225"/>
      <c r="H233" s="226" t="s">
        <v>32</v>
      </c>
      <c r="I233" s="228"/>
      <c r="J233" s="225"/>
      <c r="K233" s="225"/>
      <c r="L233" s="229"/>
      <c r="M233" s="230"/>
      <c r="N233" s="231"/>
      <c r="O233" s="231"/>
      <c r="P233" s="231"/>
      <c r="Q233" s="231"/>
      <c r="R233" s="231"/>
      <c r="S233" s="231"/>
      <c r="T233" s="232"/>
      <c r="U233" s="13"/>
      <c r="V233" s="13"/>
      <c r="W233" s="13"/>
      <c r="X233" s="13"/>
      <c r="Y233" s="13"/>
      <c r="Z233" s="13"/>
      <c r="AA233" s="13"/>
      <c r="AB233" s="13"/>
      <c r="AC233" s="13"/>
      <c r="AD233" s="13"/>
      <c r="AE233" s="13"/>
      <c r="AT233" s="233" t="s">
        <v>182</v>
      </c>
      <c r="AU233" s="233" t="s">
        <v>178</v>
      </c>
      <c r="AV233" s="13" t="s">
        <v>85</v>
      </c>
      <c r="AW233" s="13" t="s">
        <v>39</v>
      </c>
      <c r="AX233" s="13" t="s">
        <v>77</v>
      </c>
      <c r="AY233" s="233" t="s">
        <v>168</v>
      </c>
    </row>
    <row r="234" s="14" customFormat="1">
      <c r="A234" s="14"/>
      <c r="B234" s="234"/>
      <c r="C234" s="235"/>
      <c r="D234" s="219" t="s">
        <v>182</v>
      </c>
      <c r="E234" s="236" t="s">
        <v>32</v>
      </c>
      <c r="F234" s="237" t="s">
        <v>235</v>
      </c>
      <c r="G234" s="235"/>
      <c r="H234" s="238">
        <v>2.6000000000000001</v>
      </c>
      <c r="I234" s="239"/>
      <c r="J234" s="235"/>
      <c r="K234" s="235"/>
      <c r="L234" s="240"/>
      <c r="M234" s="241"/>
      <c r="N234" s="242"/>
      <c r="O234" s="242"/>
      <c r="P234" s="242"/>
      <c r="Q234" s="242"/>
      <c r="R234" s="242"/>
      <c r="S234" s="242"/>
      <c r="T234" s="243"/>
      <c r="U234" s="14"/>
      <c r="V234" s="14"/>
      <c r="W234" s="14"/>
      <c r="X234" s="14"/>
      <c r="Y234" s="14"/>
      <c r="Z234" s="14"/>
      <c r="AA234" s="14"/>
      <c r="AB234" s="14"/>
      <c r="AC234" s="14"/>
      <c r="AD234" s="14"/>
      <c r="AE234" s="14"/>
      <c r="AT234" s="244" t="s">
        <v>182</v>
      </c>
      <c r="AU234" s="244" t="s">
        <v>178</v>
      </c>
      <c r="AV234" s="14" t="s">
        <v>178</v>
      </c>
      <c r="AW234" s="14" t="s">
        <v>39</v>
      </c>
      <c r="AX234" s="14" t="s">
        <v>77</v>
      </c>
      <c r="AY234" s="244" t="s">
        <v>168</v>
      </c>
    </row>
    <row r="235" s="13" customFormat="1">
      <c r="A235" s="13"/>
      <c r="B235" s="224"/>
      <c r="C235" s="225"/>
      <c r="D235" s="219" t="s">
        <v>182</v>
      </c>
      <c r="E235" s="226" t="s">
        <v>32</v>
      </c>
      <c r="F235" s="227" t="s">
        <v>236</v>
      </c>
      <c r="G235" s="225"/>
      <c r="H235" s="226" t="s">
        <v>32</v>
      </c>
      <c r="I235" s="228"/>
      <c r="J235" s="225"/>
      <c r="K235" s="225"/>
      <c r="L235" s="229"/>
      <c r="M235" s="230"/>
      <c r="N235" s="231"/>
      <c r="O235" s="231"/>
      <c r="P235" s="231"/>
      <c r="Q235" s="231"/>
      <c r="R235" s="231"/>
      <c r="S235" s="231"/>
      <c r="T235" s="232"/>
      <c r="U235" s="13"/>
      <c r="V235" s="13"/>
      <c r="W235" s="13"/>
      <c r="X235" s="13"/>
      <c r="Y235" s="13"/>
      <c r="Z235" s="13"/>
      <c r="AA235" s="13"/>
      <c r="AB235" s="13"/>
      <c r="AC235" s="13"/>
      <c r="AD235" s="13"/>
      <c r="AE235" s="13"/>
      <c r="AT235" s="233" t="s">
        <v>182</v>
      </c>
      <c r="AU235" s="233" t="s">
        <v>178</v>
      </c>
      <c r="AV235" s="13" t="s">
        <v>85</v>
      </c>
      <c r="AW235" s="13" t="s">
        <v>39</v>
      </c>
      <c r="AX235" s="13" t="s">
        <v>77</v>
      </c>
      <c r="AY235" s="233" t="s">
        <v>168</v>
      </c>
    </row>
    <row r="236" s="14" customFormat="1">
      <c r="A236" s="14"/>
      <c r="B236" s="234"/>
      <c r="C236" s="235"/>
      <c r="D236" s="219" t="s">
        <v>182</v>
      </c>
      <c r="E236" s="236" t="s">
        <v>32</v>
      </c>
      <c r="F236" s="237" t="s">
        <v>237</v>
      </c>
      <c r="G236" s="235"/>
      <c r="H236" s="238">
        <v>1.2</v>
      </c>
      <c r="I236" s="239"/>
      <c r="J236" s="235"/>
      <c r="K236" s="235"/>
      <c r="L236" s="240"/>
      <c r="M236" s="241"/>
      <c r="N236" s="242"/>
      <c r="O236" s="242"/>
      <c r="P236" s="242"/>
      <c r="Q236" s="242"/>
      <c r="R236" s="242"/>
      <c r="S236" s="242"/>
      <c r="T236" s="243"/>
      <c r="U236" s="14"/>
      <c r="V236" s="14"/>
      <c r="W236" s="14"/>
      <c r="X236" s="14"/>
      <c r="Y236" s="14"/>
      <c r="Z236" s="14"/>
      <c r="AA236" s="14"/>
      <c r="AB236" s="14"/>
      <c r="AC236" s="14"/>
      <c r="AD236" s="14"/>
      <c r="AE236" s="14"/>
      <c r="AT236" s="244" t="s">
        <v>182</v>
      </c>
      <c r="AU236" s="244" t="s">
        <v>178</v>
      </c>
      <c r="AV236" s="14" t="s">
        <v>178</v>
      </c>
      <c r="AW236" s="14" t="s">
        <v>39</v>
      </c>
      <c r="AX236" s="14" t="s">
        <v>77</v>
      </c>
      <c r="AY236" s="244" t="s">
        <v>168</v>
      </c>
    </row>
    <row r="237" s="13" customFormat="1">
      <c r="A237" s="13"/>
      <c r="B237" s="224"/>
      <c r="C237" s="225"/>
      <c r="D237" s="219" t="s">
        <v>182</v>
      </c>
      <c r="E237" s="226" t="s">
        <v>32</v>
      </c>
      <c r="F237" s="227" t="s">
        <v>238</v>
      </c>
      <c r="G237" s="225"/>
      <c r="H237" s="226" t="s">
        <v>32</v>
      </c>
      <c r="I237" s="228"/>
      <c r="J237" s="225"/>
      <c r="K237" s="225"/>
      <c r="L237" s="229"/>
      <c r="M237" s="230"/>
      <c r="N237" s="231"/>
      <c r="O237" s="231"/>
      <c r="P237" s="231"/>
      <c r="Q237" s="231"/>
      <c r="R237" s="231"/>
      <c r="S237" s="231"/>
      <c r="T237" s="232"/>
      <c r="U237" s="13"/>
      <c r="V237" s="13"/>
      <c r="W237" s="13"/>
      <c r="X237" s="13"/>
      <c r="Y237" s="13"/>
      <c r="Z237" s="13"/>
      <c r="AA237" s="13"/>
      <c r="AB237" s="13"/>
      <c r="AC237" s="13"/>
      <c r="AD237" s="13"/>
      <c r="AE237" s="13"/>
      <c r="AT237" s="233" t="s">
        <v>182</v>
      </c>
      <c r="AU237" s="233" t="s">
        <v>178</v>
      </c>
      <c r="AV237" s="13" t="s">
        <v>85</v>
      </c>
      <c r="AW237" s="13" t="s">
        <v>39</v>
      </c>
      <c r="AX237" s="13" t="s">
        <v>77</v>
      </c>
      <c r="AY237" s="233" t="s">
        <v>168</v>
      </c>
    </row>
    <row r="238" s="14" customFormat="1">
      <c r="A238" s="14"/>
      <c r="B238" s="234"/>
      <c r="C238" s="235"/>
      <c r="D238" s="219" t="s">
        <v>182</v>
      </c>
      <c r="E238" s="236" t="s">
        <v>32</v>
      </c>
      <c r="F238" s="237" t="s">
        <v>239</v>
      </c>
      <c r="G238" s="235"/>
      <c r="H238" s="238">
        <v>1.5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182</v>
      </c>
      <c r="AU238" s="244" t="s">
        <v>178</v>
      </c>
      <c r="AV238" s="14" t="s">
        <v>178</v>
      </c>
      <c r="AW238" s="14" t="s">
        <v>39</v>
      </c>
      <c r="AX238" s="14" t="s">
        <v>77</v>
      </c>
      <c r="AY238" s="244" t="s">
        <v>168</v>
      </c>
    </row>
    <row r="239" s="13" customFormat="1">
      <c r="A239" s="13"/>
      <c r="B239" s="224"/>
      <c r="C239" s="225"/>
      <c r="D239" s="219" t="s">
        <v>182</v>
      </c>
      <c r="E239" s="226" t="s">
        <v>32</v>
      </c>
      <c r="F239" s="227" t="s">
        <v>240</v>
      </c>
      <c r="G239" s="225"/>
      <c r="H239" s="226" t="s">
        <v>32</v>
      </c>
      <c r="I239" s="228"/>
      <c r="J239" s="225"/>
      <c r="K239" s="225"/>
      <c r="L239" s="229"/>
      <c r="M239" s="230"/>
      <c r="N239" s="231"/>
      <c r="O239" s="231"/>
      <c r="P239" s="231"/>
      <c r="Q239" s="231"/>
      <c r="R239" s="231"/>
      <c r="S239" s="231"/>
      <c r="T239" s="232"/>
      <c r="U239" s="13"/>
      <c r="V239" s="13"/>
      <c r="W239" s="13"/>
      <c r="X239" s="13"/>
      <c r="Y239" s="13"/>
      <c r="Z239" s="13"/>
      <c r="AA239" s="13"/>
      <c r="AB239" s="13"/>
      <c r="AC239" s="13"/>
      <c r="AD239" s="13"/>
      <c r="AE239" s="13"/>
      <c r="AT239" s="233" t="s">
        <v>182</v>
      </c>
      <c r="AU239" s="233" t="s">
        <v>178</v>
      </c>
      <c r="AV239" s="13" t="s">
        <v>85</v>
      </c>
      <c r="AW239" s="13" t="s">
        <v>39</v>
      </c>
      <c r="AX239" s="13" t="s">
        <v>77</v>
      </c>
      <c r="AY239" s="233" t="s">
        <v>168</v>
      </c>
    </row>
    <row r="240" s="14" customFormat="1">
      <c r="A240" s="14"/>
      <c r="B240" s="234"/>
      <c r="C240" s="235"/>
      <c r="D240" s="219" t="s">
        <v>182</v>
      </c>
      <c r="E240" s="236" t="s">
        <v>32</v>
      </c>
      <c r="F240" s="237" t="s">
        <v>241</v>
      </c>
      <c r="G240" s="235"/>
      <c r="H240" s="238">
        <v>7.9000000000000004</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182</v>
      </c>
      <c r="AU240" s="244" t="s">
        <v>178</v>
      </c>
      <c r="AV240" s="14" t="s">
        <v>178</v>
      </c>
      <c r="AW240" s="14" t="s">
        <v>39</v>
      </c>
      <c r="AX240" s="14" t="s">
        <v>77</v>
      </c>
      <c r="AY240" s="244" t="s">
        <v>168</v>
      </c>
    </row>
    <row r="241" s="13" customFormat="1">
      <c r="A241" s="13"/>
      <c r="B241" s="224"/>
      <c r="C241" s="225"/>
      <c r="D241" s="219" t="s">
        <v>182</v>
      </c>
      <c r="E241" s="226" t="s">
        <v>32</v>
      </c>
      <c r="F241" s="227" t="s">
        <v>227</v>
      </c>
      <c r="G241" s="225"/>
      <c r="H241" s="226" t="s">
        <v>32</v>
      </c>
      <c r="I241" s="228"/>
      <c r="J241" s="225"/>
      <c r="K241" s="225"/>
      <c r="L241" s="229"/>
      <c r="M241" s="230"/>
      <c r="N241" s="231"/>
      <c r="O241" s="231"/>
      <c r="P241" s="231"/>
      <c r="Q241" s="231"/>
      <c r="R241" s="231"/>
      <c r="S241" s="231"/>
      <c r="T241" s="232"/>
      <c r="U241" s="13"/>
      <c r="V241" s="13"/>
      <c r="W241" s="13"/>
      <c r="X241" s="13"/>
      <c r="Y241" s="13"/>
      <c r="Z241" s="13"/>
      <c r="AA241" s="13"/>
      <c r="AB241" s="13"/>
      <c r="AC241" s="13"/>
      <c r="AD241" s="13"/>
      <c r="AE241" s="13"/>
      <c r="AT241" s="233" t="s">
        <v>182</v>
      </c>
      <c r="AU241" s="233" t="s">
        <v>178</v>
      </c>
      <c r="AV241" s="13" t="s">
        <v>85</v>
      </c>
      <c r="AW241" s="13" t="s">
        <v>39</v>
      </c>
      <c r="AX241" s="13" t="s">
        <v>77</v>
      </c>
      <c r="AY241" s="233" t="s">
        <v>168</v>
      </c>
    </row>
    <row r="242" s="14" customFormat="1">
      <c r="A242" s="14"/>
      <c r="B242" s="234"/>
      <c r="C242" s="235"/>
      <c r="D242" s="219" t="s">
        <v>182</v>
      </c>
      <c r="E242" s="236" t="s">
        <v>32</v>
      </c>
      <c r="F242" s="237" t="s">
        <v>242</v>
      </c>
      <c r="G242" s="235"/>
      <c r="H242" s="238">
        <v>13.365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182</v>
      </c>
      <c r="AU242" s="244" t="s">
        <v>178</v>
      </c>
      <c r="AV242" s="14" t="s">
        <v>178</v>
      </c>
      <c r="AW242" s="14" t="s">
        <v>39</v>
      </c>
      <c r="AX242" s="14" t="s">
        <v>77</v>
      </c>
      <c r="AY242" s="244" t="s">
        <v>168</v>
      </c>
    </row>
    <row r="243" s="14" customFormat="1">
      <c r="A243" s="14"/>
      <c r="B243" s="234"/>
      <c r="C243" s="235"/>
      <c r="D243" s="219" t="s">
        <v>182</v>
      </c>
      <c r="E243" s="236" t="s">
        <v>32</v>
      </c>
      <c r="F243" s="237" t="s">
        <v>243</v>
      </c>
      <c r="G243" s="235"/>
      <c r="H243" s="238">
        <v>6.9299999999999997</v>
      </c>
      <c r="I243" s="239"/>
      <c r="J243" s="235"/>
      <c r="K243" s="235"/>
      <c r="L243" s="240"/>
      <c r="M243" s="241"/>
      <c r="N243" s="242"/>
      <c r="O243" s="242"/>
      <c r="P243" s="242"/>
      <c r="Q243" s="242"/>
      <c r="R243" s="242"/>
      <c r="S243" s="242"/>
      <c r="T243" s="243"/>
      <c r="U243" s="14"/>
      <c r="V243" s="14"/>
      <c r="W243" s="14"/>
      <c r="X243" s="14"/>
      <c r="Y243" s="14"/>
      <c r="Z243" s="14"/>
      <c r="AA243" s="14"/>
      <c r="AB243" s="14"/>
      <c r="AC243" s="14"/>
      <c r="AD243" s="14"/>
      <c r="AE243" s="14"/>
      <c r="AT243" s="244" t="s">
        <v>182</v>
      </c>
      <c r="AU243" s="244" t="s">
        <v>178</v>
      </c>
      <c r="AV243" s="14" t="s">
        <v>178</v>
      </c>
      <c r="AW243" s="14" t="s">
        <v>39</v>
      </c>
      <c r="AX243" s="14" t="s">
        <v>77</v>
      </c>
      <c r="AY243" s="244" t="s">
        <v>168</v>
      </c>
    </row>
    <row r="244" s="14" customFormat="1">
      <c r="A244" s="14"/>
      <c r="B244" s="234"/>
      <c r="C244" s="235"/>
      <c r="D244" s="219" t="s">
        <v>182</v>
      </c>
      <c r="E244" s="236" t="s">
        <v>32</v>
      </c>
      <c r="F244" s="237" t="s">
        <v>244</v>
      </c>
      <c r="G244" s="235"/>
      <c r="H244" s="238">
        <v>12.375</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182</v>
      </c>
      <c r="AU244" s="244" t="s">
        <v>178</v>
      </c>
      <c r="AV244" s="14" t="s">
        <v>178</v>
      </c>
      <c r="AW244" s="14" t="s">
        <v>39</v>
      </c>
      <c r="AX244" s="14" t="s">
        <v>77</v>
      </c>
      <c r="AY244" s="244" t="s">
        <v>168</v>
      </c>
    </row>
    <row r="245" s="14" customFormat="1">
      <c r="A245" s="14"/>
      <c r="B245" s="234"/>
      <c r="C245" s="235"/>
      <c r="D245" s="219" t="s">
        <v>182</v>
      </c>
      <c r="E245" s="236" t="s">
        <v>32</v>
      </c>
      <c r="F245" s="237" t="s">
        <v>245</v>
      </c>
      <c r="G245" s="235"/>
      <c r="H245" s="238">
        <v>1.782</v>
      </c>
      <c r="I245" s="239"/>
      <c r="J245" s="235"/>
      <c r="K245" s="235"/>
      <c r="L245" s="240"/>
      <c r="M245" s="241"/>
      <c r="N245" s="242"/>
      <c r="O245" s="242"/>
      <c r="P245" s="242"/>
      <c r="Q245" s="242"/>
      <c r="R245" s="242"/>
      <c r="S245" s="242"/>
      <c r="T245" s="243"/>
      <c r="U245" s="14"/>
      <c r="V245" s="14"/>
      <c r="W245" s="14"/>
      <c r="X245" s="14"/>
      <c r="Y245" s="14"/>
      <c r="Z245" s="14"/>
      <c r="AA245" s="14"/>
      <c r="AB245" s="14"/>
      <c r="AC245" s="14"/>
      <c r="AD245" s="14"/>
      <c r="AE245" s="14"/>
      <c r="AT245" s="244" t="s">
        <v>182</v>
      </c>
      <c r="AU245" s="244" t="s">
        <v>178</v>
      </c>
      <c r="AV245" s="14" t="s">
        <v>178</v>
      </c>
      <c r="AW245" s="14" t="s">
        <v>39</v>
      </c>
      <c r="AX245" s="14" t="s">
        <v>77</v>
      </c>
      <c r="AY245" s="244" t="s">
        <v>168</v>
      </c>
    </row>
    <row r="246" s="14" customFormat="1">
      <c r="A246" s="14"/>
      <c r="B246" s="234"/>
      <c r="C246" s="235"/>
      <c r="D246" s="219" t="s">
        <v>182</v>
      </c>
      <c r="E246" s="236" t="s">
        <v>32</v>
      </c>
      <c r="F246" s="237" t="s">
        <v>246</v>
      </c>
      <c r="G246" s="235"/>
      <c r="H246" s="238">
        <v>3.8279999999999998</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182</v>
      </c>
      <c r="AU246" s="244" t="s">
        <v>178</v>
      </c>
      <c r="AV246" s="14" t="s">
        <v>178</v>
      </c>
      <c r="AW246" s="14" t="s">
        <v>39</v>
      </c>
      <c r="AX246" s="14" t="s">
        <v>77</v>
      </c>
      <c r="AY246" s="244" t="s">
        <v>168</v>
      </c>
    </row>
    <row r="247" s="14" customFormat="1">
      <c r="A247" s="14"/>
      <c r="B247" s="234"/>
      <c r="C247" s="235"/>
      <c r="D247" s="219" t="s">
        <v>182</v>
      </c>
      <c r="E247" s="236" t="s">
        <v>32</v>
      </c>
      <c r="F247" s="237" t="s">
        <v>247</v>
      </c>
      <c r="G247" s="235"/>
      <c r="H247" s="238">
        <v>0.98999999999999999</v>
      </c>
      <c r="I247" s="239"/>
      <c r="J247" s="235"/>
      <c r="K247" s="235"/>
      <c r="L247" s="240"/>
      <c r="M247" s="241"/>
      <c r="N247" s="242"/>
      <c r="O247" s="242"/>
      <c r="P247" s="242"/>
      <c r="Q247" s="242"/>
      <c r="R247" s="242"/>
      <c r="S247" s="242"/>
      <c r="T247" s="243"/>
      <c r="U247" s="14"/>
      <c r="V247" s="14"/>
      <c r="W247" s="14"/>
      <c r="X247" s="14"/>
      <c r="Y247" s="14"/>
      <c r="Z247" s="14"/>
      <c r="AA247" s="14"/>
      <c r="AB247" s="14"/>
      <c r="AC247" s="14"/>
      <c r="AD247" s="14"/>
      <c r="AE247" s="14"/>
      <c r="AT247" s="244" t="s">
        <v>182</v>
      </c>
      <c r="AU247" s="244" t="s">
        <v>178</v>
      </c>
      <c r="AV247" s="14" t="s">
        <v>178</v>
      </c>
      <c r="AW247" s="14" t="s">
        <v>39</v>
      </c>
      <c r="AX247" s="14" t="s">
        <v>77</v>
      </c>
      <c r="AY247" s="244" t="s">
        <v>168</v>
      </c>
    </row>
    <row r="248" s="13" customFormat="1">
      <c r="A248" s="13"/>
      <c r="B248" s="224"/>
      <c r="C248" s="225"/>
      <c r="D248" s="219" t="s">
        <v>182</v>
      </c>
      <c r="E248" s="226" t="s">
        <v>32</v>
      </c>
      <c r="F248" s="227" t="s">
        <v>248</v>
      </c>
      <c r="G248" s="225"/>
      <c r="H248" s="226" t="s">
        <v>32</v>
      </c>
      <c r="I248" s="228"/>
      <c r="J248" s="225"/>
      <c r="K248" s="225"/>
      <c r="L248" s="229"/>
      <c r="M248" s="230"/>
      <c r="N248" s="231"/>
      <c r="O248" s="231"/>
      <c r="P248" s="231"/>
      <c r="Q248" s="231"/>
      <c r="R248" s="231"/>
      <c r="S248" s="231"/>
      <c r="T248" s="232"/>
      <c r="U248" s="13"/>
      <c r="V248" s="13"/>
      <c r="W248" s="13"/>
      <c r="X248" s="13"/>
      <c r="Y248" s="13"/>
      <c r="Z248" s="13"/>
      <c r="AA248" s="13"/>
      <c r="AB248" s="13"/>
      <c r="AC248" s="13"/>
      <c r="AD248" s="13"/>
      <c r="AE248" s="13"/>
      <c r="AT248" s="233" t="s">
        <v>182</v>
      </c>
      <c r="AU248" s="233" t="s">
        <v>178</v>
      </c>
      <c r="AV248" s="13" t="s">
        <v>85</v>
      </c>
      <c r="AW248" s="13" t="s">
        <v>39</v>
      </c>
      <c r="AX248" s="13" t="s">
        <v>77</v>
      </c>
      <c r="AY248" s="233" t="s">
        <v>168</v>
      </c>
    </row>
    <row r="249" s="14" customFormat="1">
      <c r="A249" s="14"/>
      <c r="B249" s="234"/>
      <c r="C249" s="235"/>
      <c r="D249" s="219" t="s">
        <v>182</v>
      </c>
      <c r="E249" s="236" t="s">
        <v>32</v>
      </c>
      <c r="F249" s="237" t="s">
        <v>249</v>
      </c>
      <c r="G249" s="235"/>
      <c r="H249" s="238">
        <v>8.0500000000000007</v>
      </c>
      <c r="I249" s="239"/>
      <c r="J249" s="235"/>
      <c r="K249" s="235"/>
      <c r="L249" s="240"/>
      <c r="M249" s="241"/>
      <c r="N249" s="242"/>
      <c r="O249" s="242"/>
      <c r="P249" s="242"/>
      <c r="Q249" s="242"/>
      <c r="R249" s="242"/>
      <c r="S249" s="242"/>
      <c r="T249" s="243"/>
      <c r="U249" s="14"/>
      <c r="V249" s="14"/>
      <c r="W249" s="14"/>
      <c r="X249" s="14"/>
      <c r="Y249" s="14"/>
      <c r="Z249" s="14"/>
      <c r="AA249" s="14"/>
      <c r="AB249" s="14"/>
      <c r="AC249" s="14"/>
      <c r="AD249" s="14"/>
      <c r="AE249" s="14"/>
      <c r="AT249" s="244" t="s">
        <v>182</v>
      </c>
      <c r="AU249" s="244" t="s">
        <v>178</v>
      </c>
      <c r="AV249" s="14" t="s">
        <v>178</v>
      </c>
      <c r="AW249" s="14" t="s">
        <v>39</v>
      </c>
      <c r="AX249" s="14" t="s">
        <v>77</v>
      </c>
      <c r="AY249" s="244" t="s">
        <v>168</v>
      </c>
    </row>
    <row r="250" s="13" customFormat="1">
      <c r="A250" s="13"/>
      <c r="B250" s="224"/>
      <c r="C250" s="225"/>
      <c r="D250" s="219" t="s">
        <v>182</v>
      </c>
      <c r="E250" s="226" t="s">
        <v>32</v>
      </c>
      <c r="F250" s="227" t="s">
        <v>250</v>
      </c>
      <c r="G250" s="225"/>
      <c r="H250" s="226" t="s">
        <v>32</v>
      </c>
      <c r="I250" s="228"/>
      <c r="J250" s="225"/>
      <c r="K250" s="225"/>
      <c r="L250" s="229"/>
      <c r="M250" s="230"/>
      <c r="N250" s="231"/>
      <c r="O250" s="231"/>
      <c r="P250" s="231"/>
      <c r="Q250" s="231"/>
      <c r="R250" s="231"/>
      <c r="S250" s="231"/>
      <c r="T250" s="232"/>
      <c r="U250" s="13"/>
      <c r="V250" s="13"/>
      <c r="W250" s="13"/>
      <c r="X250" s="13"/>
      <c r="Y250" s="13"/>
      <c r="Z250" s="13"/>
      <c r="AA250" s="13"/>
      <c r="AB250" s="13"/>
      <c r="AC250" s="13"/>
      <c r="AD250" s="13"/>
      <c r="AE250" s="13"/>
      <c r="AT250" s="233" t="s">
        <v>182</v>
      </c>
      <c r="AU250" s="233" t="s">
        <v>178</v>
      </c>
      <c r="AV250" s="13" t="s">
        <v>85</v>
      </c>
      <c r="AW250" s="13" t="s">
        <v>39</v>
      </c>
      <c r="AX250" s="13" t="s">
        <v>77</v>
      </c>
      <c r="AY250" s="233" t="s">
        <v>168</v>
      </c>
    </row>
    <row r="251" s="13" customFormat="1">
      <c r="A251" s="13"/>
      <c r="B251" s="224"/>
      <c r="C251" s="225"/>
      <c r="D251" s="219" t="s">
        <v>182</v>
      </c>
      <c r="E251" s="226" t="s">
        <v>32</v>
      </c>
      <c r="F251" s="227" t="s">
        <v>227</v>
      </c>
      <c r="G251" s="225"/>
      <c r="H251" s="226" t="s">
        <v>32</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182</v>
      </c>
      <c r="AU251" s="233" t="s">
        <v>178</v>
      </c>
      <c r="AV251" s="13" t="s">
        <v>85</v>
      </c>
      <c r="AW251" s="13" t="s">
        <v>39</v>
      </c>
      <c r="AX251" s="13" t="s">
        <v>77</v>
      </c>
      <c r="AY251" s="233" t="s">
        <v>168</v>
      </c>
    </row>
    <row r="252" s="14" customFormat="1">
      <c r="A252" s="14"/>
      <c r="B252" s="234"/>
      <c r="C252" s="235"/>
      <c r="D252" s="219" t="s">
        <v>182</v>
      </c>
      <c r="E252" s="236" t="s">
        <v>32</v>
      </c>
      <c r="F252" s="237" t="s">
        <v>251</v>
      </c>
      <c r="G252" s="235"/>
      <c r="H252" s="238">
        <v>4.4550000000000001</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182</v>
      </c>
      <c r="AU252" s="244" t="s">
        <v>178</v>
      </c>
      <c r="AV252" s="14" t="s">
        <v>178</v>
      </c>
      <c r="AW252" s="14" t="s">
        <v>39</v>
      </c>
      <c r="AX252" s="14" t="s">
        <v>77</v>
      </c>
      <c r="AY252" s="244" t="s">
        <v>168</v>
      </c>
    </row>
    <row r="253" s="14" customFormat="1">
      <c r="A253" s="14"/>
      <c r="B253" s="234"/>
      <c r="C253" s="235"/>
      <c r="D253" s="219" t="s">
        <v>182</v>
      </c>
      <c r="E253" s="236" t="s">
        <v>32</v>
      </c>
      <c r="F253" s="237" t="s">
        <v>252</v>
      </c>
      <c r="G253" s="235"/>
      <c r="H253" s="238">
        <v>2.9700000000000002</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182</v>
      </c>
      <c r="AU253" s="244" t="s">
        <v>178</v>
      </c>
      <c r="AV253" s="14" t="s">
        <v>178</v>
      </c>
      <c r="AW253" s="14" t="s">
        <v>39</v>
      </c>
      <c r="AX253" s="14" t="s">
        <v>77</v>
      </c>
      <c r="AY253" s="244" t="s">
        <v>168</v>
      </c>
    </row>
    <row r="254" s="14" customFormat="1">
      <c r="A254" s="14"/>
      <c r="B254" s="234"/>
      <c r="C254" s="235"/>
      <c r="D254" s="219" t="s">
        <v>182</v>
      </c>
      <c r="E254" s="236" t="s">
        <v>32</v>
      </c>
      <c r="F254" s="237" t="s">
        <v>253</v>
      </c>
      <c r="G254" s="235"/>
      <c r="H254" s="238">
        <v>2.4750000000000001</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182</v>
      </c>
      <c r="AU254" s="244" t="s">
        <v>178</v>
      </c>
      <c r="AV254" s="14" t="s">
        <v>178</v>
      </c>
      <c r="AW254" s="14" t="s">
        <v>39</v>
      </c>
      <c r="AX254" s="14" t="s">
        <v>77</v>
      </c>
      <c r="AY254" s="244" t="s">
        <v>168</v>
      </c>
    </row>
    <row r="255" s="14" customFormat="1">
      <c r="A255" s="14"/>
      <c r="B255" s="234"/>
      <c r="C255" s="235"/>
      <c r="D255" s="219" t="s">
        <v>182</v>
      </c>
      <c r="E255" s="236" t="s">
        <v>32</v>
      </c>
      <c r="F255" s="237" t="s">
        <v>254</v>
      </c>
      <c r="G255" s="235"/>
      <c r="H255" s="238">
        <v>0.59399999999999997</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182</v>
      </c>
      <c r="AU255" s="244" t="s">
        <v>178</v>
      </c>
      <c r="AV255" s="14" t="s">
        <v>178</v>
      </c>
      <c r="AW255" s="14" t="s">
        <v>39</v>
      </c>
      <c r="AX255" s="14" t="s">
        <v>77</v>
      </c>
      <c r="AY255" s="244" t="s">
        <v>168</v>
      </c>
    </row>
    <row r="256" s="14" customFormat="1">
      <c r="A256" s="14"/>
      <c r="B256" s="234"/>
      <c r="C256" s="235"/>
      <c r="D256" s="219" t="s">
        <v>182</v>
      </c>
      <c r="E256" s="236" t="s">
        <v>32</v>
      </c>
      <c r="F256" s="237" t="s">
        <v>255</v>
      </c>
      <c r="G256" s="235"/>
      <c r="H256" s="238">
        <v>0.79200000000000004</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182</v>
      </c>
      <c r="AU256" s="244" t="s">
        <v>178</v>
      </c>
      <c r="AV256" s="14" t="s">
        <v>178</v>
      </c>
      <c r="AW256" s="14" t="s">
        <v>39</v>
      </c>
      <c r="AX256" s="14" t="s">
        <v>77</v>
      </c>
      <c r="AY256" s="244" t="s">
        <v>168</v>
      </c>
    </row>
    <row r="257" s="14" customFormat="1">
      <c r="A257" s="14"/>
      <c r="B257" s="234"/>
      <c r="C257" s="235"/>
      <c r="D257" s="219" t="s">
        <v>182</v>
      </c>
      <c r="E257" s="236" t="s">
        <v>32</v>
      </c>
      <c r="F257" s="237" t="s">
        <v>256</v>
      </c>
      <c r="G257" s="235"/>
      <c r="H257" s="238">
        <v>0.495</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182</v>
      </c>
      <c r="AU257" s="244" t="s">
        <v>178</v>
      </c>
      <c r="AV257" s="14" t="s">
        <v>178</v>
      </c>
      <c r="AW257" s="14" t="s">
        <v>39</v>
      </c>
      <c r="AX257" s="14" t="s">
        <v>77</v>
      </c>
      <c r="AY257" s="244" t="s">
        <v>168</v>
      </c>
    </row>
    <row r="258" s="13" customFormat="1">
      <c r="A258" s="13"/>
      <c r="B258" s="224"/>
      <c r="C258" s="225"/>
      <c r="D258" s="219" t="s">
        <v>182</v>
      </c>
      <c r="E258" s="226" t="s">
        <v>32</v>
      </c>
      <c r="F258" s="227" t="s">
        <v>257</v>
      </c>
      <c r="G258" s="225"/>
      <c r="H258" s="226" t="s">
        <v>32</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182</v>
      </c>
      <c r="AU258" s="233" t="s">
        <v>178</v>
      </c>
      <c r="AV258" s="13" t="s">
        <v>85</v>
      </c>
      <c r="AW258" s="13" t="s">
        <v>39</v>
      </c>
      <c r="AX258" s="13" t="s">
        <v>77</v>
      </c>
      <c r="AY258" s="233" t="s">
        <v>168</v>
      </c>
    </row>
    <row r="259" s="14" customFormat="1">
      <c r="A259" s="14"/>
      <c r="B259" s="234"/>
      <c r="C259" s="235"/>
      <c r="D259" s="219" t="s">
        <v>182</v>
      </c>
      <c r="E259" s="236" t="s">
        <v>32</v>
      </c>
      <c r="F259" s="237" t="s">
        <v>258</v>
      </c>
      <c r="G259" s="235"/>
      <c r="H259" s="238">
        <v>1.617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182</v>
      </c>
      <c r="AU259" s="244" t="s">
        <v>178</v>
      </c>
      <c r="AV259" s="14" t="s">
        <v>178</v>
      </c>
      <c r="AW259" s="14" t="s">
        <v>39</v>
      </c>
      <c r="AX259" s="14" t="s">
        <v>77</v>
      </c>
      <c r="AY259" s="244" t="s">
        <v>168</v>
      </c>
    </row>
    <row r="260" s="15" customFormat="1">
      <c r="A260" s="15"/>
      <c r="B260" s="245"/>
      <c r="C260" s="246"/>
      <c r="D260" s="219" t="s">
        <v>182</v>
      </c>
      <c r="E260" s="247" t="s">
        <v>32</v>
      </c>
      <c r="F260" s="248" t="s">
        <v>200</v>
      </c>
      <c r="G260" s="246"/>
      <c r="H260" s="249">
        <v>385.63799999999998</v>
      </c>
      <c r="I260" s="250"/>
      <c r="J260" s="246"/>
      <c r="K260" s="246"/>
      <c r="L260" s="251"/>
      <c r="M260" s="252"/>
      <c r="N260" s="253"/>
      <c r="O260" s="253"/>
      <c r="P260" s="253"/>
      <c r="Q260" s="253"/>
      <c r="R260" s="253"/>
      <c r="S260" s="253"/>
      <c r="T260" s="254"/>
      <c r="U260" s="15"/>
      <c r="V260" s="15"/>
      <c r="W260" s="15"/>
      <c r="X260" s="15"/>
      <c r="Y260" s="15"/>
      <c r="Z260" s="15"/>
      <c r="AA260" s="15"/>
      <c r="AB260" s="15"/>
      <c r="AC260" s="15"/>
      <c r="AD260" s="15"/>
      <c r="AE260" s="15"/>
      <c r="AT260" s="255" t="s">
        <v>182</v>
      </c>
      <c r="AU260" s="255" t="s">
        <v>178</v>
      </c>
      <c r="AV260" s="15" t="s">
        <v>177</v>
      </c>
      <c r="AW260" s="15" t="s">
        <v>39</v>
      </c>
      <c r="AX260" s="15" t="s">
        <v>85</v>
      </c>
      <c r="AY260" s="255" t="s">
        <v>168</v>
      </c>
    </row>
    <row r="261" s="14" customFormat="1">
      <c r="A261" s="14"/>
      <c r="B261" s="234"/>
      <c r="C261" s="235"/>
      <c r="D261" s="219" t="s">
        <v>182</v>
      </c>
      <c r="E261" s="235"/>
      <c r="F261" s="237" t="s">
        <v>267</v>
      </c>
      <c r="G261" s="235"/>
      <c r="H261" s="238">
        <v>771.27599999999995</v>
      </c>
      <c r="I261" s="239"/>
      <c r="J261" s="235"/>
      <c r="K261" s="235"/>
      <c r="L261" s="240"/>
      <c r="M261" s="241"/>
      <c r="N261" s="242"/>
      <c r="O261" s="242"/>
      <c r="P261" s="242"/>
      <c r="Q261" s="242"/>
      <c r="R261" s="242"/>
      <c r="S261" s="242"/>
      <c r="T261" s="243"/>
      <c r="U261" s="14"/>
      <c r="V261" s="14"/>
      <c r="W261" s="14"/>
      <c r="X261" s="14"/>
      <c r="Y261" s="14"/>
      <c r="Z261" s="14"/>
      <c r="AA261" s="14"/>
      <c r="AB261" s="14"/>
      <c r="AC261" s="14"/>
      <c r="AD261" s="14"/>
      <c r="AE261" s="14"/>
      <c r="AT261" s="244" t="s">
        <v>182</v>
      </c>
      <c r="AU261" s="244" t="s">
        <v>178</v>
      </c>
      <c r="AV261" s="14" t="s">
        <v>178</v>
      </c>
      <c r="AW261" s="14" t="s">
        <v>4</v>
      </c>
      <c r="AX261" s="14" t="s">
        <v>85</v>
      </c>
      <c r="AY261" s="244" t="s">
        <v>168</v>
      </c>
    </row>
    <row r="262" s="2" customFormat="1" ht="37.8" customHeight="1">
      <c r="A262" s="40"/>
      <c r="B262" s="41"/>
      <c r="C262" s="206" t="s">
        <v>268</v>
      </c>
      <c r="D262" s="206" t="s">
        <v>172</v>
      </c>
      <c r="E262" s="207" t="s">
        <v>269</v>
      </c>
      <c r="F262" s="208" t="s">
        <v>270</v>
      </c>
      <c r="G262" s="209" t="s">
        <v>175</v>
      </c>
      <c r="H262" s="210">
        <v>2.5150000000000001</v>
      </c>
      <c r="I262" s="211"/>
      <c r="J262" s="212">
        <f>ROUND(I262*H262,2)</f>
        <v>0</v>
      </c>
      <c r="K262" s="208" t="s">
        <v>176</v>
      </c>
      <c r="L262" s="46"/>
      <c r="M262" s="213" t="s">
        <v>32</v>
      </c>
      <c r="N262" s="214" t="s">
        <v>49</v>
      </c>
      <c r="O262" s="86"/>
      <c r="P262" s="215">
        <f>O262*H262</f>
        <v>0</v>
      </c>
      <c r="Q262" s="215">
        <v>0.0043800000000000002</v>
      </c>
      <c r="R262" s="215">
        <f>Q262*H262</f>
        <v>0.011015700000000002</v>
      </c>
      <c r="S262" s="215">
        <v>0</v>
      </c>
      <c r="T262" s="216">
        <f>S262*H262</f>
        <v>0</v>
      </c>
      <c r="U262" s="40"/>
      <c r="V262" s="40"/>
      <c r="W262" s="40"/>
      <c r="X262" s="40"/>
      <c r="Y262" s="40"/>
      <c r="Z262" s="40"/>
      <c r="AA262" s="40"/>
      <c r="AB262" s="40"/>
      <c r="AC262" s="40"/>
      <c r="AD262" s="40"/>
      <c r="AE262" s="40"/>
      <c r="AR262" s="217" t="s">
        <v>177</v>
      </c>
      <c r="AT262" s="217" t="s">
        <v>172</v>
      </c>
      <c r="AU262" s="217" t="s">
        <v>178</v>
      </c>
      <c r="AY262" s="18" t="s">
        <v>168</v>
      </c>
      <c r="BE262" s="218">
        <f>IF(N262="základní",J262,0)</f>
        <v>0</v>
      </c>
      <c r="BF262" s="218">
        <f>IF(N262="snížená",J262,0)</f>
        <v>0</v>
      </c>
      <c r="BG262" s="218">
        <f>IF(N262="zákl. přenesená",J262,0)</f>
        <v>0</v>
      </c>
      <c r="BH262" s="218">
        <f>IF(N262="sníž. přenesená",J262,0)</f>
        <v>0</v>
      </c>
      <c r="BI262" s="218">
        <f>IF(N262="nulová",J262,0)</f>
        <v>0</v>
      </c>
      <c r="BJ262" s="18" t="s">
        <v>178</v>
      </c>
      <c r="BK262" s="218">
        <f>ROUND(I262*H262,2)</f>
        <v>0</v>
      </c>
      <c r="BL262" s="18" t="s">
        <v>177</v>
      </c>
      <c r="BM262" s="217" t="s">
        <v>271</v>
      </c>
    </row>
    <row r="263" s="2" customFormat="1">
      <c r="A263" s="40"/>
      <c r="B263" s="41"/>
      <c r="C263" s="42"/>
      <c r="D263" s="219" t="s">
        <v>180</v>
      </c>
      <c r="E263" s="42"/>
      <c r="F263" s="220" t="s">
        <v>204</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8" t="s">
        <v>180</v>
      </c>
      <c r="AU263" s="18" t="s">
        <v>178</v>
      </c>
    </row>
    <row r="264" s="13" customFormat="1">
      <c r="A264" s="13"/>
      <c r="B264" s="224"/>
      <c r="C264" s="225"/>
      <c r="D264" s="219" t="s">
        <v>182</v>
      </c>
      <c r="E264" s="226" t="s">
        <v>32</v>
      </c>
      <c r="F264" s="227" t="s">
        <v>272</v>
      </c>
      <c r="G264" s="225"/>
      <c r="H264" s="226" t="s">
        <v>32</v>
      </c>
      <c r="I264" s="228"/>
      <c r="J264" s="225"/>
      <c r="K264" s="225"/>
      <c r="L264" s="229"/>
      <c r="M264" s="230"/>
      <c r="N264" s="231"/>
      <c r="O264" s="231"/>
      <c r="P264" s="231"/>
      <c r="Q264" s="231"/>
      <c r="R264" s="231"/>
      <c r="S264" s="231"/>
      <c r="T264" s="232"/>
      <c r="U264" s="13"/>
      <c r="V264" s="13"/>
      <c r="W264" s="13"/>
      <c r="X264" s="13"/>
      <c r="Y264" s="13"/>
      <c r="Z264" s="13"/>
      <c r="AA264" s="13"/>
      <c r="AB264" s="13"/>
      <c r="AC264" s="13"/>
      <c r="AD264" s="13"/>
      <c r="AE264" s="13"/>
      <c r="AT264" s="233" t="s">
        <v>182</v>
      </c>
      <c r="AU264" s="233" t="s">
        <v>178</v>
      </c>
      <c r="AV264" s="13" t="s">
        <v>85</v>
      </c>
      <c r="AW264" s="13" t="s">
        <v>39</v>
      </c>
      <c r="AX264" s="13" t="s">
        <v>77</v>
      </c>
      <c r="AY264" s="233" t="s">
        <v>168</v>
      </c>
    </row>
    <row r="265" s="14" customFormat="1">
      <c r="A265" s="14"/>
      <c r="B265" s="234"/>
      <c r="C265" s="235"/>
      <c r="D265" s="219" t="s">
        <v>182</v>
      </c>
      <c r="E265" s="236" t="s">
        <v>32</v>
      </c>
      <c r="F265" s="237" t="s">
        <v>273</v>
      </c>
      <c r="G265" s="235"/>
      <c r="H265" s="238">
        <v>2.2000000000000002</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182</v>
      </c>
      <c r="AU265" s="244" t="s">
        <v>178</v>
      </c>
      <c r="AV265" s="14" t="s">
        <v>178</v>
      </c>
      <c r="AW265" s="14" t="s">
        <v>39</v>
      </c>
      <c r="AX265" s="14" t="s">
        <v>77</v>
      </c>
      <c r="AY265" s="244" t="s">
        <v>168</v>
      </c>
    </row>
    <row r="266" s="14" customFormat="1">
      <c r="A266" s="14"/>
      <c r="B266" s="234"/>
      <c r="C266" s="235"/>
      <c r="D266" s="219" t="s">
        <v>182</v>
      </c>
      <c r="E266" s="236" t="s">
        <v>32</v>
      </c>
      <c r="F266" s="237" t="s">
        <v>274</v>
      </c>
      <c r="G266" s="235"/>
      <c r="H266" s="238">
        <v>0.315</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182</v>
      </c>
      <c r="AU266" s="244" t="s">
        <v>178</v>
      </c>
      <c r="AV266" s="14" t="s">
        <v>178</v>
      </c>
      <c r="AW266" s="14" t="s">
        <v>39</v>
      </c>
      <c r="AX266" s="14" t="s">
        <v>77</v>
      </c>
      <c r="AY266" s="244" t="s">
        <v>168</v>
      </c>
    </row>
    <row r="267" s="15" customFormat="1">
      <c r="A267" s="15"/>
      <c r="B267" s="245"/>
      <c r="C267" s="246"/>
      <c r="D267" s="219" t="s">
        <v>182</v>
      </c>
      <c r="E267" s="247" t="s">
        <v>32</v>
      </c>
      <c r="F267" s="248" t="s">
        <v>200</v>
      </c>
      <c r="G267" s="246"/>
      <c r="H267" s="249">
        <v>2.5150000000000001</v>
      </c>
      <c r="I267" s="250"/>
      <c r="J267" s="246"/>
      <c r="K267" s="246"/>
      <c r="L267" s="251"/>
      <c r="M267" s="252"/>
      <c r="N267" s="253"/>
      <c r="O267" s="253"/>
      <c r="P267" s="253"/>
      <c r="Q267" s="253"/>
      <c r="R267" s="253"/>
      <c r="S267" s="253"/>
      <c r="T267" s="254"/>
      <c r="U267" s="15"/>
      <c r="V267" s="15"/>
      <c r="W267" s="15"/>
      <c r="X267" s="15"/>
      <c r="Y267" s="15"/>
      <c r="Z267" s="15"/>
      <c r="AA267" s="15"/>
      <c r="AB267" s="15"/>
      <c r="AC267" s="15"/>
      <c r="AD267" s="15"/>
      <c r="AE267" s="15"/>
      <c r="AT267" s="255" t="s">
        <v>182</v>
      </c>
      <c r="AU267" s="255" t="s">
        <v>178</v>
      </c>
      <c r="AV267" s="15" t="s">
        <v>177</v>
      </c>
      <c r="AW267" s="15" t="s">
        <v>39</v>
      </c>
      <c r="AX267" s="15" t="s">
        <v>85</v>
      </c>
      <c r="AY267" s="255" t="s">
        <v>168</v>
      </c>
    </row>
    <row r="268" s="2" customFormat="1" ht="49.05" customHeight="1">
      <c r="A268" s="40"/>
      <c r="B268" s="41"/>
      <c r="C268" s="206" t="s">
        <v>275</v>
      </c>
      <c r="D268" s="206" t="s">
        <v>172</v>
      </c>
      <c r="E268" s="207" t="s">
        <v>276</v>
      </c>
      <c r="F268" s="208" t="s">
        <v>277</v>
      </c>
      <c r="G268" s="209" t="s">
        <v>278</v>
      </c>
      <c r="H268" s="210">
        <v>203.19999999999999</v>
      </c>
      <c r="I268" s="211"/>
      <c r="J268" s="212">
        <f>ROUND(I268*H268,2)</f>
        <v>0</v>
      </c>
      <c r="K268" s="208" t="s">
        <v>176</v>
      </c>
      <c r="L268" s="46"/>
      <c r="M268" s="213" t="s">
        <v>32</v>
      </c>
      <c r="N268" s="214" t="s">
        <v>49</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177</v>
      </c>
      <c r="AT268" s="217" t="s">
        <v>172</v>
      </c>
      <c r="AU268" s="217" t="s">
        <v>178</v>
      </c>
      <c r="AY268" s="18" t="s">
        <v>168</v>
      </c>
      <c r="BE268" s="218">
        <f>IF(N268="základní",J268,0)</f>
        <v>0</v>
      </c>
      <c r="BF268" s="218">
        <f>IF(N268="snížená",J268,0)</f>
        <v>0</v>
      </c>
      <c r="BG268" s="218">
        <f>IF(N268="zákl. přenesená",J268,0)</f>
        <v>0</v>
      </c>
      <c r="BH268" s="218">
        <f>IF(N268="sníž. přenesená",J268,0)</f>
        <v>0</v>
      </c>
      <c r="BI268" s="218">
        <f>IF(N268="nulová",J268,0)</f>
        <v>0</v>
      </c>
      <c r="BJ268" s="18" t="s">
        <v>178</v>
      </c>
      <c r="BK268" s="218">
        <f>ROUND(I268*H268,2)</f>
        <v>0</v>
      </c>
      <c r="BL268" s="18" t="s">
        <v>177</v>
      </c>
      <c r="BM268" s="217" t="s">
        <v>279</v>
      </c>
    </row>
    <row r="269" s="2" customFormat="1">
      <c r="A269" s="40"/>
      <c r="B269" s="41"/>
      <c r="C269" s="42"/>
      <c r="D269" s="219" t="s">
        <v>180</v>
      </c>
      <c r="E269" s="42"/>
      <c r="F269" s="220" t="s">
        <v>280</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8" t="s">
        <v>180</v>
      </c>
      <c r="AU269" s="18" t="s">
        <v>178</v>
      </c>
    </row>
    <row r="270" s="13" customFormat="1">
      <c r="A270" s="13"/>
      <c r="B270" s="224"/>
      <c r="C270" s="225"/>
      <c r="D270" s="219" t="s">
        <v>182</v>
      </c>
      <c r="E270" s="226" t="s">
        <v>32</v>
      </c>
      <c r="F270" s="227" t="s">
        <v>227</v>
      </c>
      <c r="G270" s="225"/>
      <c r="H270" s="226" t="s">
        <v>32</v>
      </c>
      <c r="I270" s="228"/>
      <c r="J270" s="225"/>
      <c r="K270" s="225"/>
      <c r="L270" s="229"/>
      <c r="M270" s="230"/>
      <c r="N270" s="231"/>
      <c r="O270" s="231"/>
      <c r="P270" s="231"/>
      <c r="Q270" s="231"/>
      <c r="R270" s="231"/>
      <c r="S270" s="231"/>
      <c r="T270" s="232"/>
      <c r="U270" s="13"/>
      <c r="V270" s="13"/>
      <c r="W270" s="13"/>
      <c r="X270" s="13"/>
      <c r="Y270" s="13"/>
      <c r="Z270" s="13"/>
      <c r="AA270" s="13"/>
      <c r="AB270" s="13"/>
      <c r="AC270" s="13"/>
      <c r="AD270" s="13"/>
      <c r="AE270" s="13"/>
      <c r="AT270" s="233" t="s">
        <v>182</v>
      </c>
      <c r="AU270" s="233" t="s">
        <v>178</v>
      </c>
      <c r="AV270" s="13" t="s">
        <v>85</v>
      </c>
      <c r="AW270" s="13" t="s">
        <v>39</v>
      </c>
      <c r="AX270" s="13" t="s">
        <v>77</v>
      </c>
      <c r="AY270" s="233" t="s">
        <v>168</v>
      </c>
    </row>
    <row r="271" s="14" customFormat="1">
      <c r="A271" s="14"/>
      <c r="B271" s="234"/>
      <c r="C271" s="235"/>
      <c r="D271" s="219" t="s">
        <v>182</v>
      </c>
      <c r="E271" s="236" t="s">
        <v>32</v>
      </c>
      <c r="F271" s="237" t="s">
        <v>281</v>
      </c>
      <c r="G271" s="235"/>
      <c r="H271" s="238">
        <v>40.5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182</v>
      </c>
      <c r="AU271" s="244" t="s">
        <v>178</v>
      </c>
      <c r="AV271" s="14" t="s">
        <v>178</v>
      </c>
      <c r="AW271" s="14" t="s">
        <v>39</v>
      </c>
      <c r="AX271" s="14" t="s">
        <v>77</v>
      </c>
      <c r="AY271" s="244" t="s">
        <v>168</v>
      </c>
    </row>
    <row r="272" s="14" customFormat="1">
      <c r="A272" s="14"/>
      <c r="B272" s="234"/>
      <c r="C272" s="235"/>
      <c r="D272" s="219" t="s">
        <v>182</v>
      </c>
      <c r="E272" s="236" t="s">
        <v>32</v>
      </c>
      <c r="F272" s="237" t="s">
        <v>282</v>
      </c>
      <c r="G272" s="235"/>
      <c r="H272" s="238">
        <v>21</v>
      </c>
      <c r="I272" s="239"/>
      <c r="J272" s="235"/>
      <c r="K272" s="235"/>
      <c r="L272" s="240"/>
      <c r="M272" s="241"/>
      <c r="N272" s="242"/>
      <c r="O272" s="242"/>
      <c r="P272" s="242"/>
      <c r="Q272" s="242"/>
      <c r="R272" s="242"/>
      <c r="S272" s="242"/>
      <c r="T272" s="243"/>
      <c r="U272" s="14"/>
      <c r="V272" s="14"/>
      <c r="W272" s="14"/>
      <c r="X272" s="14"/>
      <c r="Y272" s="14"/>
      <c r="Z272" s="14"/>
      <c r="AA272" s="14"/>
      <c r="AB272" s="14"/>
      <c r="AC272" s="14"/>
      <c r="AD272" s="14"/>
      <c r="AE272" s="14"/>
      <c r="AT272" s="244" t="s">
        <v>182</v>
      </c>
      <c r="AU272" s="244" t="s">
        <v>178</v>
      </c>
      <c r="AV272" s="14" t="s">
        <v>178</v>
      </c>
      <c r="AW272" s="14" t="s">
        <v>39</v>
      </c>
      <c r="AX272" s="14" t="s">
        <v>77</v>
      </c>
      <c r="AY272" s="244" t="s">
        <v>168</v>
      </c>
    </row>
    <row r="273" s="14" customFormat="1">
      <c r="A273" s="14"/>
      <c r="B273" s="234"/>
      <c r="C273" s="235"/>
      <c r="D273" s="219" t="s">
        <v>182</v>
      </c>
      <c r="E273" s="236" t="s">
        <v>32</v>
      </c>
      <c r="F273" s="237" t="s">
        <v>283</v>
      </c>
      <c r="G273" s="235"/>
      <c r="H273" s="238">
        <v>37.5</v>
      </c>
      <c r="I273" s="239"/>
      <c r="J273" s="235"/>
      <c r="K273" s="235"/>
      <c r="L273" s="240"/>
      <c r="M273" s="241"/>
      <c r="N273" s="242"/>
      <c r="O273" s="242"/>
      <c r="P273" s="242"/>
      <c r="Q273" s="242"/>
      <c r="R273" s="242"/>
      <c r="S273" s="242"/>
      <c r="T273" s="243"/>
      <c r="U273" s="14"/>
      <c r="V273" s="14"/>
      <c r="W273" s="14"/>
      <c r="X273" s="14"/>
      <c r="Y273" s="14"/>
      <c r="Z273" s="14"/>
      <c r="AA273" s="14"/>
      <c r="AB273" s="14"/>
      <c r="AC273" s="14"/>
      <c r="AD273" s="14"/>
      <c r="AE273" s="14"/>
      <c r="AT273" s="244" t="s">
        <v>182</v>
      </c>
      <c r="AU273" s="244" t="s">
        <v>178</v>
      </c>
      <c r="AV273" s="14" t="s">
        <v>178</v>
      </c>
      <c r="AW273" s="14" t="s">
        <v>39</v>
      </c>
      <c r="AX273" s="14" t="s">
        <v>77</v>
      </c>
      <c r="AY273" s="244" t="s">
        <v>168</v>
      </c>
    </row>
    <row r="274" s="14" customFormat="1">
      <c r="A274" s="14"/>
      <c r="B274" s="234"/>
      <c r="C274" s="235"/>
      <c r="D274" s="219" t="s">
        <v>182</v>
      </c>
      <c r="E274" s="236" t="s">
        <v>32</v>
      </c>
      <c r="F274" s="237" t="s">
        <v>284</v>
      </c>
      <c r="G274" s="235"/>
      <c r="H274" s="238">
        <v>5.4000000000000004</v>
      </c>
      <c r="I274" s="239"/>
      <c r="J274" s="235"/>
      <c r="K274" s="235"/>
      <c r="L274" s="240"/>
      <c r="M274" s="241"/>
      <c r="N274" s="242"/>
      <c r="O274" s="242"/>
      <c r="P274" s="242"/>
      <c r="Q274" s="242"/>
      <c r="R274" s="242"/>
      <c r="S274" s="242"/>
      <c r="T274" s="243"/>
      <c r="U274" s="14"/>
      <c r="V274" s="14"/>
      <c r="W274" s="14"/>
      <c r="X274" s="14"/>
      <c r="Y274" s="14"/>
      <c r="Z274" s="14"/>
      <c r="AA274" s="14"/>
      <c r="AB274" s="14"/>
      <c r="AC274" s="14"/>
      <c r="AD274" s="14"/>
      <c r="AE274" s="14"/>
      <c r="AT274" s="244" t="s">
        <v>182</v>
      </c>
      <c r="AU274" s="244" t="s">
        <v>178</v>
      </c>
      <c r="AV274" s="14" t="s">
        <v>178</v>
      </c>
      <c r="AW274" s="14" t="s">
        <v>39</v>
      </c>
      <c r="AX274" s="14" t="s">
        <v>77</v>
      </c>
      <c r="AY274" s="244" t="s">
        <v>168</v>
      </c>
    </row>
    <row r="275" s="14" customFormat="1">
      <c r="A275" s="14"/>
      <c r="B275" s="234"/>
      <c r="C275" s="235"/>
      <c r="D275" s="219" t="s">
        <v>182</v>
      </c>
      <c r="E275" s="236" t="s">
        <v>32</v>
      </c>
      <c r="F275" s="237" t="s">
        <v>285</v>
      </c>
      <c r="G275" s="235"/>
      <c r="H275" s="238">
        <v>11.6</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182</v>
      </c>
      <c r="AU275" s="244" t="s">
        <v>178</v>
      </c>
      <c r="AV275" s="14" t="s">
        <v>178</v>
      </c>
      <c r="AW275" s="14" t="s">
        <v>39</v>
      </c>
      <c r="AX275" s="14" t="s">
        <v>77</v>
      </c>
      <c r="AY275" s="244" t="s">
        <v>168</v>
      </c>
    </row>
    <row r="276" s="14" customFormat="1">
      <c r="A276" s="14"/>
      <c r="B276" s="234"/>
      <c r="C276" s="235"/>
      <c r="D276" s="219" t="s">
        <v>182</v>
      </c>
      <c r="E276" s="236" t="s">
        <v>32</v>
      </c>
      <c r="F276" s="237" t="s">
        <v>286</v>
      </c>
      <c r="G276" s="235"/>
      <c r="H276" s="238">
        <v>3</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182</v>
      </c>
      <c r="AU276" s="244" t="s">
        <v>178</v>
      </c>
      <c r="AV276" s="14" t="s">
        <v>178</v>
      </c>
      <c r="AW276" s="14" t="s">
        <v>39</v>
      </c>
      <c r="AX276" s="14" t="s">
        <v>77</v>
      </c>
      <c r="AY276" s="244" t="s">
        <v>168</v>
      </c>
    </row>
    <row r="277" s="13" customFormat="1">
      <c r="A277" s="13"/>
      <c r="B277" s="224"/>
      <c r="C277" s="225"/>
      <c r="D277" s="219" t="s">
        <v>182</v>
      </c>
      <c r="E277" s="226" t="s">
        <v>32</v>
      </c>
      <c r="F277" s="227" t="s">
        <v>248</v>
      </c>
      <c r="G277" s="225"/>
      <c r="H277" s="226" t="s">
        <v>32</v>
      </c>
      <c r="I277" s="228"/>
      <c r="J277" s="225"/>
      <c r="K277" s="225"/>
      <c r="L277" s="229"/>
      <c r="M277" s="230"/>
      <c r="N277" s="231"/>
      <c r="O277" s="231"/>
      <c r="P277" s="231"/>
      <c r="Q277" s="231"/>
      <c r="R277" s="231"/>
      <c r="S277" s="231"/>
      <c r="T277" s="232"/>
      <c r="U277" s="13"/>
      <c r="V277" s="13"/>
      <c r="W277" s="13"/>
      <c r="X277" s="13"/>
      <c r="Y277" s="13"/>
      <c r="Z277" s="13"/>
      <c r="AA277" s="13"/>
      <c r="AB277" s="13"/>
      <c r="AC277" s="13"/>
      <c r="AD277" s="13"/>
      <c r="AE277" s="13"/>
      <c r="AT277" s="233" t="s">
        <v>182</v>
      </c>
      <c r="AU277" s="233" t="s">
        <v>178</v>
      </c>
      <c r="AV277" s="13" t="s">
        <v>85</v>
      </c>
      <c r="AW277" s="13" t="s">
        <v>39</v>
      </c>
      <c r="AX277" s="13" t="s">
        <v>77</v>
      </c>
      <c r="AY277" s="233" t="s">
        <v>168</v>
      </c>
    </row>
    <row r="278" s="14" customFormat="1">
      <c r="A278" s="14"/>
      <c r="B278" s="234"/>
      <c r="C278" s="235"/>
      <c r="D278" s="219" t="s">
        <v>182</v>
      </c>
      <c r="E278" s="236" t="s">
        <v>32</v>
      </c>
      <c r="F278" s="237" t="s">
        <v>287</v>
      </c>
      <c r="G278" s="235"/>
      <c r="H278" s="238">
        <v>32.200000000000003</v>
      </c>
      <c r="I278" s="239"/>
      <c r="J278" s="235"/>
      <c r="K278" s="235"/>
      <c r="L278" s="240"/>
      <c r="M278" s="241"/>
      <c r="N278" s="242"/>
      <c r="O278" s="242"/>
      <c r="P278" s="242"/>
      <c r="Q278" s="242"/>
      <c r="R278" s="242"/>
      <c r="S278" s="242"/>
      <c r="T278" s="243"/>
      <c r="U278" s="14"/>
      <c r="V278" s="14"/>
      <c r="W278" s="14"/>
      <c r="X278" s="14"/>
      <c r="Y278" s="14"/>
      <c r="Z278" s="14"/>
      <c r="AA278" s="14"/>
      <c r="AB278" s="14"/>
      <c r="AC278" s="14"/>
      <c r="AD278" s="14"/>
      <c r="AE278" s="14"/>
      <c r="AT278" s="244" t="s">
        <v>182</v>
      </c>
      <c r="AU278" s="244" t="s">
        <v>178</v>
      </c>
      <c r="AV278" s="14" t="s">
        <v>178</v>
      </c>
      <c r="AW278" s="14" t="s">
        <v>39</v>
      </c>
      <c r="AX278" s="14" t="s">
        <v>77</v>
      </c>
      <c r="AY278" s="244" t="s">
        <v>168</v>
      </c>
    </row>
    <row r="279" s="13" customFormat="1">
      <c r="A279" s="13"/>
      <c r="B279" s="224"/>
      <c r="C279" s="225"/>
      <c r="D279" s="219" t="s">
        <v>182</v>
      </c>
      <c r="E279" s="226" t="s">
        <v>32</v>
      </c>
      <c r="F279" s="227" t="s">
        <v>257</v>
      </c>
      <c r="G279" s="225"/>
      <c r="H279" s="226" t="s">
        <v>32</v>
      </c>
      <c r="I279" s="228"/>
      <c r="J279" s="225"/>
      <c r="K279" s="225"/>
      <c r="L279" s="229"/>
      <c r="M279" s="230"/>
      <c r="N279" s="231"/>
      <c r="O279" s="231"/>
      <c r="P279" s="231"/>
      <c r="Q279" s="231"/>
      <c r="R279" s="231"/>
      <c r="S279" s="231"/>
      <c r="T279" s="232"/>
      <c r="U279" s="13"/>
      <c r="V279" s="13"/>
      <c r="W279" s="13"/>
      <c r="X279" s="13"/>
      <c r="Y279" s="13"/>
      <c r="Z279" s="13"/>
      <c r="AA279" s="13"/>
      <c r="AB279" s="13"/>
      <c r="AC279" s="13"/>
      <c r="AD279" s="13"/>
      <c r="AE279" s="13"/>
      <c r="AT279" s="233" t="s">
        <v>182</v>
      </c>
      <c r="AU279" s="233" t="s">
        <v>178</v>
      </c>
      <c r="AV279" s="13" t="s">
        <v>85</v>
      </c>
      <c r="AW279" s="13" t="s">
        <v>39</v>
      </c>
      <c r="AX279" s="13" t="s">
        <v>77</v>
      </c>
      <c r="AY279" s="233" t="s">
        <v>168</v>
      </c>
    </row>
    <row r="280" s="14" customFormat="1">
      <c r="A280" s="14"/>
      <c r="B280" s="234"/>
      <c r="C280" s="235"/>
      <c r="D280" s="219" t="s">
        <v>182</v>
      </c>
      <c r="E280" s="236" t="s">
        <v>32</v>
      </c>
      <c r="F280" s="237" t="s">
        <v>288</v>
      </c>
      <c r="G280" s="235"/>
      <c r="H280" s="238">
        <v>4.9000000000000004</v>
      </c>
      <c r="I280" s="239"/>
      <c r="J280" s="235"/>
      <c r="K280" s="235"/>
      <c r="L280" s="240"/>
      <c r="M280" s="241"/>
      <c r="N280" s="242"/>
      <c r="O280" s="242"/>
      <c r="P280" s="242"/>
      <c r="Q280" s="242"/>
      <c r="R280" s="242"/>
      <c r="S280" s="242"/>
      <c r="T280" s="243"/>
      <c r="U280" s="14"/>
      <c r="V280" s="14"/>
      <c r="W280" s="14"/>
      <c r="X280" s="14"/>
      <c r="Y280" s="14"/>
      <c r="Z280" s="14"/>
      <c r="AA280" s="14"/>
      <c r="AB280" s="14"/>
      <c r="AC280" s="14"/>
      <c r="AD280" s="14"/>
      <c r="AE280" s="14"/>
      <c r="AT280" s="244" t="s">
        <v>182</v>
      </c>
      <c r="AU280" s="244" t="s">
        <v>178</v>
      </c>
      <c r="AV280" s="14" t="s">
        <v>178</v>
      </c>
      <c r="AW280" s="14" t="s">
        <v>39</v>
      </c>
      <c r="AX280" s="14" t="s">
        <v>77</v>
      </c>
      <c r="AY280" s="244" t="s">
        <v>168</v>
      </c>
    </row>
    <row r="281" s="13" customFormat="1">
      <c r="A281" s="13"/>
      <c r="B281" s="224"/>
      <c r="C281" s="225"/>
      <c r="D281" s="219" t="s">
        <v>182</v>
      </c>
      <c r="E281" s="226" t="s">
        <v>32</v>
      </c>
      <c r="F281" s="227" t="s">
        <v>227</v>
      </c>
      <c r="G281" s="225"/>
      <c r="H281" s="226" t="s">
        <v>32</v>
      </c>
      <c r="I281" s="228"/>
      <c r="J281" s="225"/>
      <c r="K281" s="225"/>
      <c r="L281" s="229"/>
      <c r="M281" s="230"/>
      <c r="N281" s="231"/>
      <c r="O281" s="231"/>
      <c r="P281" s="231"/>
      <c r="Q281" s="231"/>
      <c r="R281" s="231"/>
      <c r="S281" s="231"/>
      <c r="T281" s="232"/>
      <c r="U281" s="13"/>
      <c r="V281" s="13"/>
      <c r="W281" s="13"/>
      <c r="X281" s="13"/>
      <c r="Y281" s="13"/>
      <c r="Z281" s="13"/>
      <c r="AA281" s="13"/>
      <c r="AB281" s="13"/>
      <c r="AC281" s="13"/>
      <c r="AD281" s="13"/>
      <c r="AE281" s="13"/>
      <c r="AT281" s="233" t="s">
        <v>182</v>
      </c>
      <c r="AU281" s="233" t="s">
        <v>178</v>
      </c>
      <c r="AV281" s="13" t="s">
        <v>85</v>
      </c>
      <c r="AW281" s="13" t="s">
        <v>39</v>
      </c>
      <c r="AX281" s="13" t="s">
        <v>77</v>
      </c>
      <c r="AY281" s="233" t="s">
        <v>168</v>
      </c>
    </row>
    <row r="282" s="14" customFormat="1">
      <c r="A282" s="14"/>
      <c r="B282" s="234"/>
      <c r="C282" s="235"/>
      <c r="D282" s="219" t="s">
        <v>182</v>
      </c>
      <c r="E282" s="236" t="s">
        <v>32</v>
      </c>
      <c r="F282" s="237" t="s">
        <v>289</v>
      </c>
      <c r="G282" s="235"/>
      <c r="H282" s="238">
        <v>13.5</v>
      </c>
      <c r="I282" s="239"/>
      <c r="J282" s="235"/>
      <c r="K282" s="235"/>
      <c r="L282" s="240"/>
      <c r="M282" s="241"/>
      <c r="N282" s="242"/>
      <c r="O282" s="242"/>
      <c r="P282" s="242"/>
      <c r="Q282" s="242"/>
      <c r="R282" s="242"/>
      <c r="S282" s="242"/>
      <c r="T282" s="243"/>
      <c r="U282" s="14"/>
      <c r="V282" s="14"/>
      <c r="W282" s="14"/>
      <c r="X282" s="14"/>
      <c r="Y282" s="14"/>
      <c r="Z282" s="14"/>
      <c r="AA282" s="14"/>
      <c r="AB282" s="14"/>
      <c r="AC282" s="14"/>
      <c r="AD282" s="14"/>
      <c r="AE282" s="14"/>
      <c r="AT282" s="244" t="s">
        <v>182</v>
      </c>
      <c r="AU282" s="244" t="s">
        <v>178</v>
      </c>
      <c r="AV282" s="14" t="s">
        <v>178</v>
      </c>
      <c r="AW282" s="14" t="s">
        <v>39</v>
      </c>
      <c r="AX282" s="14" t="s">
        <v>77</v>
      </c>
      <c r="AY282" s="244" t="s">
        <v>168</v>
      </c>
    </row>
    <row r="283" s="14" customFormat="1">
      <c r="A283" s="14"/>
      <c r="B283" s="234"/>
      <c r="C283" s="235"/>
      <c r="D283" s="219" t="s">
        <v>182</v>
      </c>
      <c r="E283" s="236" t="s">
        <v>32</v>
      </c>
      <c r="F283" s="237" t="s">
        <v>290</v>
      </c>
      <c r="G283" s="235"/>
      <c r="H283" s="238">
        <v>9</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182</v>
      </c>
      <c r="AU283" s="244" t="s">
        <v>178</v>
      </c>
      <c r="AV283" s="14" t="s">
        <v>178</v>
      </c>
      <c r="AW283" s="14" t="s">
        <v>39</v>
      </c>
      <c r="AX283" s="14" t="s">
        <v>77</v>
      </c>
      <c r="AY283" s="244" t="s">
        <v>168</v>
      </c>
    </row>
    <row r="284" s="14" customFormat="1">
      <c r="A284" s="14"/>
      <c r="B284" s="234"/>
      <c r="C284" s="235"/>
      <c r="D284" s="219" t="s">
        <v>182</v>
      </c>
      <c r="E284" s="236" t="s">
        <v>32</v>
      </c>
      <c r="F284" s="237" t="s">
        <v>291</v>
      </c>
      <c r="G284" s="235"/>
      <c r="H284" s="238">
        <v>7.5</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182</v>
      </c>
      <c r="AU284" s="244" t="s">
        <v>178</v>
      </c>
      <c r="AV284" s="14" t="s">
        <v>178</v>
      </c>
      <c r="AW284" s="14" t="s">
        <v>39</v>
      </c>
      <c r="AX284" s="14" t="s">
        <v>77</v>
      </c>
      <c r="AY284" s="244" t="s">
        <v>168</v>
      </c>
    </row>
    <row r="285" s="14" customFormat="1">
      <c r="A285" s="14"/>
      <c r="B285" s="234"/>
      <c r="C285" s="235"/>
      <c r="D285" s="219" t="s">
        <v>182</v>
      </c>
      <c r="E285" s="236" t="s">
        <v>32</v>
      </c>
      <c r="F285" s="237" t="s">
        <v>292</v>
      </c>
      <c r="G285" s="235"/>
      <c r="H285" s="238">
        <v>1.8</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182</v>
      </c>
      <c r="AU285" s="244" t="s">
        <v>178</v>
      </c>
      <c r="AV285" s="14" t="s">
        <v>178</v>
      </c>
      <c r="AW285" s="14" t="s">
        <v>39</v>
      </c>
      <c r="AX285" s="14" t="s">
        <v>77</v>
      </c>
      <c r="AY285" s="244" t="s">
        <v>168</v>
      </c>
    </row>
    <row r="286" s="14" customFormat="1">
      <c r="A286" s="14"/>
      <c r="B286" s="234"/>
      <c r="C286" s="235"/>
      <c r="D286" s="219" t="s">
        <v>182</v>
      </c>
      <c r="E286" s="236" t="s">
        <v>32</v>
      </c>
      <c r="F286" s="237" t="s">
        <v>293</v>
      </c>
      <c r="G286" s="235"/>
      <c r="H286" s="238">
        <v>2.3999999999999999</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182</v>
      </c>
      <c r="AU286" s="244" t="s">
        <v>178</v>
      </c>
      <c r="AV286" s="14" t="s">
        <v>178</v>
      </c>
      <c r="AW286" s="14" t="s">
        <v>39</v>
      </c>
      <c r="AX286" s="14" t="s">
        <v>77</v>
      </c>
      <c r="AY286" s="244" t="s">
        <v>168</v>
      </c>
    </row>
    <row r="287" s="14" customFormat="1">
      <c r="A287" s="14"/>
      <c r="B287" s="234"/>
      <c r="C287" s="235"/>
      <c r="D287" s="219" t="s">
        <v>182</v>
      </c>
      <c r="E287" s="236" t="s">
        <v>32</v>
      </c>
      <c r="F287" s="237" t="s">
        <v>294</v>
      </c>
      <c r="G287" s="235"/>
      <c r="H287" s="238">
        <v>1.5</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182</v>
      </c>
      <c r="AU287" s="244" t="s">
        <v>178</v>
      </c>
      <c r="AV287" s="14" t="s">
        <v>178</v>
      </c>
      <c r="AW287" s="14" t="s">
        <v>39</v>
      </c>
      <c r="AX287" s="14" t="s">
        <v>77</v>
      </c>
      <c r="AY287" s="244" t="s">
        <v>168</v>
      </c>
    </row>
    <row r="288" s="13" customFormat="1">
      <c r="A288" s="13"/>
      <c r="B288" s="224"/>
      <c r="C288" s="225"/>
      <c r="D288" s="219" t="s">
        <v>182</v>
      </c>
      <c r="E288" s="226" t="s">
        <v>32</v>
      </c>
      <c r="F288" s="227" t="s">
        <v>248</v>
      </c>
      <c r="G288" s="225"/>
      <c r="H288" s="226" t="s">
        <v>32</v>
      </c>
      <c r="I288" s="228"/>
      <c r="J288" s="225"/>
      <c r="K288" s="225"/>
      <c r="L288" s="229"/>
      <c r="M288" s="230"/>
      <c r="N288" s="231"/>
      <c r="O288" s="231"/>
      <c r="P288" s="231"/>
      <c r="Q288" s="231"/>
      <c r="R288" s="231"/>
      <c r="S288" s="231"/>
      <c r="T288" s="232"/>
      <c r="U288" s="13"/>
      <c r="V288" s="13"/>
      <c r="W288" s="13"/>
      <c r="X288" s="13"/>
      <c r="Y288" s="13"/>
      <c r="Z288" s="13"/>
      <c r="AA288" s="13"/>
      <c r="AB288" s="13"/>
      <c r="AC288" s="13"/>
      <c r="AD288" s="13"/>
      <c r="AE288" s="13"/>
      <c r="AT288" s="233" t="s">
        <v>182</v>
      </c>
      <c r="AU288" s="233" t="s">
        <v>178</v>
      </c>
      <c r="AV288" s="13" t="s">
        <v>85</v>
      </c>
      <c r="AW288" s="13" t="s">
        <v>39</v>
      </c>
      <c r="AX288" s="13" t="s">
        <v>77</v>
      </c>
      <c r="AY288" s="233" t="s">
        <v>168</v>
      </c>
    </row>
    <row r="289" s="14" customFormat="1">
      <c r="A289" s="14"/>
      <c r="B289" s="234"/>
      <c r="C289" s="235"/>
      <c r="D289" s="219" t="s">
        <v>182</v>
      </c>
      <c r="E289" s="236" t="s">
        <v>32</v>
      </c>
      <c r="F289" s="237" t="s">
        <v>295</v>
      </c>
      <c r="G289" s="235"/>
      <c r="H289" s="238">
        <v>10.5</v>
      </c>
      <c r="I289" s="239"/>
      <c r="J289" s="235"/>
      <c r="K289" s="235"/>
      <c r="L289" s="240"/>
      <c r="M289" s="241"/>
      <c r="N289" s="242"/>
      <c r="O289" s="242"/>
      <c r="P289" s="242"/>
      <c r="Q289" s="242"/>
      <c r="R289" s="242"/>
      <c r="S289" s="242"/>
      <c r="T289" s="243"/>
      <c r="U289" s="14"/>
      <c r="V289" s="14"/>
      <c r="W289" s="14"/>
      <c r="X289" s="14"/>
      <c r="Y289" s="14"/>
      <c r="Z289" s="14"/>
      <c r="AA289" s="14"/>
      <c r="AB289" s="14"/>
      <c r="AC289" s="14"/>
      <c r="AD289" s="14"/>
      <c r="AE289" s="14"/>
      <c r="AT289" s="244" t="s">
        <v>182</v>
      </c>
      <c r="AU289" s="244" t="s">
        <v>178</v>
      </c>
      <c r="AV289" s="14" t="s">
        <v>178</v>
      </c>
      <c r="AW289" s="14" t="s">
        <v>39</v>
      </c>
      <c r="AX289" s="14" t="s">
        <v>77</v>
      </c>
      <c r="AY289" s="244" t="s">
        <v>168</v>
      </c>
    </row>
    <row r="290" s="13" customFormat="1">
      <c r="A290" s="13"/>
      <c r="B290" s="224"/>
      <c r="C290" s="225"/>
      <c r="D290" s="219" t="s">
        <v>182</v>
      </c>
      <c r="E290" s="226" t="s">
        <v>32</v>
      </c>
      <c r="F290" s="227" t="s">
        <v>257</v>
      </c>
      <c r="G290" s="225"/>
      <c r="H290" s="226" t="s">
        <v>32</v>
      </c>
      <c r="I290" s="228"/>
      <c r="J290" s="225"/>
      <c r="K290" s="225"/>
      <c r="L290" s="229"/>
      <c r="M290" s="230"/>
      <c r="N290" s="231"/>
      <c r="O290" s="231"/>
      <c r="P290" s="231"/>
      <c r="Q290" s="231"/>
      <c r="R290" s="231"/>
      <c r="S290" s="231"/>
      <c r="T290" s="232"/>
      <c r="U290" s="13"/>
      <c r="V290" s="13"/>
      <c r="W290" s="13"/>
      <c r="X290" s="13"/>
      <c r="Y290" s="13"/>
      <c r="Z290" s="13"/>
      <c r="AA290" s="13"/>
      <c r="AB290" s="13"/>
      <c r="AC290" s="13"/>
      <c r="AD290" s="13"/>
      <c r="AE290" s="13"/>
      <c r="AT290" s="233" t="s">
        <v>182</v>
      </c>
      <c r="AU290" s="233" t="s">
        <v>178</v>
      </c>
      <c r="AV290" s="13" t="s">
        <v>85</v>
      </c>
      <c r="AW290" s="13" t="s">
        <v>39</v>
      </c>
      <c r="AX290" s="13" t="s">
        <v>77</v>
      </c>
      <c r="AY290" s="233" t="s">
        <v>168</v>
      </c>
    </row>
    <row r="291" s="14" customFormat="1">
      <c r="A291" s="14"/>
      <c r="B291" s="234"/>
      <c r="C291" s="235"/>
      <c r="D291" s="219" t="s">
        <v>182</v>
      </c>
      <c r="E291" s="236" t="s">
        <v>32</v>
      </c>
      <c r="F291" s="237" t="s">
        <v>296</v>
      </c>
      <c r="G291" s="235"/>
      <c r="H291" s="238">
        <v>0.90000000000000002</v>
      </c>
      <c r="I291" s="239"/>
      <c r="J291" s="235"/>
      <c r="K291" s="235"/>
      <c r="L291" s="240"/>
      <c r="M291" s="241"/>
      <c r="N291" s="242"/>
      <c r="O291" s="242"/>
      <c r="P291" s="242"/>
      <c r="Q291" s="242"/>
      <c r="R291" s="242"/>
      <c r="S291" s="242"/>
      <c r="T291" s="243"/>
      <c r="U291" s="14"/>
      <c r="V291" s="14"/>
      <c r="W291" s="14"/>
      <c r="X291" s="14"/>
      <c r="Y291" s="14"/>
      <c r="Z291" s="14"/>
      <c r="AA291" s="14"/>
      <c r="AB291" s="14"/>
      <c r="AC291" s="14"/>
      <c r="AD291" s="14"/>
      <c r="AE291" s="14"/>
      <c r="AT291" s="244" t="s">
        <v>182</v>
      </c>
      <c r="AU291" s="244" t="s">
        <v>178</v>
      </c>
      <c r="AV291" s="14" t="s">
        <v>178</v>
      </c>
      <c r="AW291" s="14" t="s">
        <v>39</v>
      </c>
      <c r="AX291" s="14" t="s">
        <v>77</v>
      </c>
      <c r="AY291" s="244" t="s">
        <v>168</v>
      </c>
    </row>
    <row r="292" s="15" customFormat="1">
      <c r="A292" s="15"/>
      <c r="B292" s="245"/>
      <c r="C292" s="246"/>
      <c r="D292" s="219" t="s">
        <v>182</v>
      </c>
      <c r="E292" s="247" t="s">
        <v>32</v>
      </c>
      <c r="F292" s="248" t="s">
        <v>200</v>
      </c>
      <c r="G292" s="246"/>
      <c r="H292" s="249">
        <v>203.19999999999999</v>
      </c>
      <c r="I292" s="250"/>
      <c r="J292" s="246"/>
      <c r="K292" s="246"/>
      <c r="L292" s="251"/>
      <c r="M292" s="252"/>
      <c r="N292" s="253"/>
      <c r="O292" s="253"/>
      <c r="P292" s="253"/>
      <c r="Q292" s="253"/>
      <c r="R292" s="253"/>
      <c r="S292" s="253"/>
      <c r="T292" s="254"/>
      <c r="U292" s="15"/>
      <c r="V292" s="15"/>
      <c r="W292" s="15"/>
      <c r="X292" s="15"/>
      <c r="Y292" s="15"/>
      <c r="Z292" s="15"/>
      <c r="AA292" s="15"/>
      <c r="AB292" s="15"/>
      <c r="AC292" s="15"/>
      <c r="AD292" s="15"/>
      <c r="AE292" s="15"/>
      <c r="AT292" s="255" t="s">
        <v>182</v>
      </c>
      <c r="AU292" s="255" t="s">
        <v>178</v>
      </c>
      <c r="AV292" s="15" t="s">
        <v>177</v>
      </c>
      <c r="AW292" s="15" t="s">
        <v>39</v>
      </c>
      <c r="AX292" s="15" t="s">
        <v>85</v>
      </c>
      <c r="AY292" s="255" t="s">
        <v>168</v>
      </c>
    </row>
    <row r="293" s="2" customFormat="1" ht="24.15" customHeight="1">
      <c r="A293" s="40"/>
      <c r="B293" s="41"/>
      <c r="C293" s="256" t="s">
        <v>297</v>
      </c>
      <c r="D293" s="256" t="s">
        <v>210</v>
      </c>
      <c r="E293" s="257" t="s">
        <v>298</v>
      </c>
      <c r="F293" s="258" t="s">
        <v>299</v>
      </c>
      <c r="G293" s="259" t="s">
        <v>278</v>
      </c>
      <c r="H293" s="260">
        <v>163.905</v>
      </c>
      <c r="I293" s="261"/>
      <c r="J293" s="262">
        <f>ROUND(I293*H293,2)</f>
        <v>0</v>
      </c>
      <c r="K293" s="258" t="s">
        <v>176</v>
      </c>
      <c r="L293" s="263"/>
      <c r="M293" s="264" t="s">
        <v>32</v>
      </c>
      <c r="N293" s="265" t="s">
        <v>49</v>
      </c>
      <c r="O293" s="86"/>
      <c r="P293" s="215">
        <f>O293*H293</f>
        <v>0</v>
      </c>
      <c r="Q293" s="215">
        <v>4.0000000000000003E-05</v>
      </c>
      <c r="R293" s="215">
        <f>Q293*H293</f>
        <v>0.0065562000000000007</v>
      </c>
      <c r="S293" s="215">
        <v>0</v>
      </c>
      <c r="T293" s="216">
        <f>S293*H293</f>
        <v>0</v>
      </c>
      <c r="U293" s="40"/>
      <c r="V293" s="40"/>
      <c r="W293" s="40"/>
      <c r="X293" s="40"/>
      <c r="Y293" s="40"/>
      <c r="Z293" s="40"/>
      <c r="AA293" s="40"/>
      <c r="AB293" s="40"/>
      <c r="AC293" s="40"/>
      <c r="AD293" s="40"/>
      <c r="AE293" s="40"/>
      <c r="AR293" s="217" t="s">
        <v>213</v>
      </c>
      <c r="AT293" s="217" t="s">
        <v>210</v>
      </c>
      <c r="AU293" s="217" t="s">
        <v>178</v>
      </c>
      <c r="AY293" s="18" t="s">
        <v>168</v>
      </c>
      <c r="BE293" s="218">
        <f>IF(N293="základní",J293,0)</f>
        <v>0</v>
      </c>
      <c r="BF293" s="218">
        <f>IF(N293="snížená",J293,0)</f>
        <v>0</v>
      </c>
      <c r="BG293" s="218">
        <f>IF(N293="zákl. přenesená",J293,0)</f>
        <v>0</v>
      </c>
      <c r="BH293" s="218">
        <f>IF(N293="sníž. přenesená",J293,0)</f>
        <v>0</v>
      </c>
      <c r="BI293" s="218">
        <f>IF(N293="nulová",J293,0)</f>
        <v>0</v>
      </c>
      <c r="BJ293" s="18" t="s">
        <v>178</v>
      </c>
      <c r="BK293" s="218">
        <f>ROUND(I293*H293,2)</f>
        <v>0</v>
      </c>
      <c r="BL293" s="18" t="s">
        <v>177</v>
      </c>
      <c r="BM293" s="217" t="s">
        <v>300</v>
      </c>
    </row>
    <row r="294" s="13" customFormat="1">
      <c r="A294" s="13"/>
      <c r="B294" s="224"/>
      <c r="C294" s="225"/>
      <c r="D294" s="219" t="s">
        <v>182</v>
      </c>
      <c r="E294" s="226" t="s">
        <v>32</v>
      </c>
      <c r="F294" s="227" t="s">
        <v>227</v>
      </c>
      <c r="G294" s="225"/>
      <c r="H294" s="226" t="s">
        <v>32</v>
      </c>
      <c r="I294" s="228"/>
      <c r="J294" s="225"/>
      <c r="K294" s="225"/>
      <c r="L294" s="229"/>
      <c r="M294" s="230"/>
      <c r="N294" s="231"/>
      <c r="O294" s="231"/>
      <c r="P294" s="231"/>
      <c r="Q294" s="231"/>
      <c r="R294" s="231"/>
      <c r="S294" s="231"/>
      <c r="T294" s="232"/>
      <c r="U294" s="13"/>
      <c r="V294" s="13"/>
      <c r="W294" s="13"/>
      <c r="X294" s="13"/>
      <c r="Y294" s="13"/>
      <c r="Z294" s="13"/>
      <c r="AA294" s="13"/>
      <c r="AB294" s="13"/>
      <c r="AC294" s="13"/>
      <c r="AD294" s="13"/>
      <c r="AE294" s="13"/>
      <c r="AT294" s="233" t="s">
        <v>182</v>
      </c>
      <c r="AU294" s="233" t="s">
        <v>178</v>
      </c>
      <c r="AV294" s="13" t="s">
        <v>85</v>
      </c>
      <c r="AW294" s="13" t="s">
        <v>39</v>
      </c>
      <c r="AX294" s="13" t="s">
        <v>77</v>
      </c>
      <c r="AY294" s="233" t="s">
        <v>168</v>
      </c>
    </row>
    <row r="295" s="14" customFormat="1">
      <c r="A295" s="14"/>
      <c r="B295" s="234"/>
      <c r="C295" s="235"/>
      <c r="D295" s="219" t="s">
        <v>182</v>
      </c>
      <c r="E295" s="236" t="s">
        <v>32</v>
      </c>
      <c r="F295" s="237" t="s">
        <v>281</v>
      </c>
      <c r="G295" s="235"/>
      <c r="H295" s="238">
        <v>40.5</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182</v>
      </c>
      <c r="AU295" s="244" t="s">
        <v>178</v>
      </c>
      <c r="AV295" s="14" t="s">
        <v>178</v>
      </c>
      <c r="AW295" s="14" t="s">
        <v>39</v>
      </c>
      <c r="AX295" s="14" t="s">
        <v>77</v>
      </c>
      <c r="AY295" s="244" t="s">
        <v>168</v>
      </c>
    </row>
    <row r="296" s="14" customFormat="1">
      <c r="A296" s="14"/>
      <c r="B296" s="234"/>
      <c r="C296" s="235"/>
      <c r="D296" s="219" t="s">
        <v>182</v>
      </c>
      <c r="E296" s="236" t="s">
        <v>32</v>
      </c>
      <c r="F296" s="237" t="s">
        <v>282</v>
      </c>
      <c r="G296" s="235"/>
      <c r="H296" s="238">
        <v>21</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182</v>
      </c>
      <c r="AU296" s="244" t="s">
        <v>178</v>
      </c>
      <c r="AV296" s="14" t="s">
        <v>178</v>
      </c>
      <c r="AW296" s="14" t="s">
        <v>39</v>
      </c>
      <c r="AX296" s="14" t="s">
        <v>77</v>
      </c>
      <c r="AY296" s="244" t="s">
        <v>168</v>
      </c>
    </row>
    <row r="297" s="14" customFormat="1">
      <c r="A297" s="14"/>
      <c r="B297" s="234"/>
      <c r="C297" s="235"/>
      <c r="D297" s="219" t="s">
        <v>182</v>
      </c>
      <c r="E297" s="236" t="s">
        <v>32</v>
      </c>
      <c r="F297" s="237" t="s">
        <v>283</v>
      </c>
      <c r="G297" s="235"/>
      <c r="H297" s="238">
        <v>37.5</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182</v>
      </c>
      <c r="AU297" s="244" t="s">
        <v>178</v>
      </c>
      <c r="AV297" s="14" t="s">
        <v>178</v>
      </c>
      <c r="AW297" s="14" t="s">
        <v>39</v>
      </c>
      <c r="AX297" s="14" t="s">
        <v>77</v>
      </c>
      <c r="AY297" s="244" t="s">
        <v>168</v>
      </c>
    </row>
    <row r="298" s="14" customFormat="1">
      <c r="A298" s="14"/>
      <c r="B298" s="234"/>
      <c r="C298" s="235"/>
      <c r="D298" s="219" t="s">
        <v>182</v>
      </c>
      <c r="E298" s="236" t="s">
        <v>32</v>
      </c>
      <c r="F298" s="237" t="s">
        <v>284</v>
      </c>
      <c r="G298" s="235"/>
      <c r="H298" s="238">
        <v>5.4000000000000004</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182</v>
      </c>
      <c r="AU298" s="244" t="s">
        <v>178</v>
      </c>
      <c r="AV298" s="14" t="s">
        <v>178</v>
      </c>
      <c r="AW298" s="14" t="s">
        <v>39</v>
      </c>
      <c r="AX298" s="14" t="s">
        <v>77</v>
      </c>
      <c r="AY298" s="244" t="s">
        <v>168</v>
      </c>
    </row>
    <row r="299" s="14" customFormat="1">
      <c r="A299" s="14"/>
      <c r="B299" s="234"/>
      <c r="C299" s="235"/>
      <c r="D299" s="219" t="s">
        <v>182</v>
      </c>
      <c r="E299" s="236" t="s">
        <v>32</v>
      </c>
      <c r="F299" s="237" t="s">
        <v>285</v>
      </c>
      <c r="G299" s="235"/>
      <c r="H299" s="238">
        <v>11.6</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182</v>
      </c>
      <c r="AU299" s="244" t="s">
        <v>178</v>
      </c>
      <c r="AV299" s="14" t="s">
        <v>178</v>
      </c>
      <c r="AW299" s="14" t="s">
        <v>39</v>
      </c>
      <c r="AX299" s="14" t="s">
        <v>77</v>
      </c>
      <c r="AY299" s="244" t="s">
        <v>168</v>
      </c>
    </row>
    <row r="300" s="14" customFormat="1">
      <c r="A300" s="14"/>
      <c r="B300" s="234"/>
      <c r="C300" s="235"/>
      <c r="D300" s="219" t="s">
        <v>182</v>
      </c>
      <c r="E300" s="236" t="s">
        <v>32</v>
      </c>
      <c r="F300" s="237" t="s">
        <v>286</v>
      </c>
      <c r="G300" s="235"/>
      <c r="H300" s="238">
        <v>3</v>
      </c>
      <c r="I300" s="239"/>
      <c r="J300" s="235"/>
      <c r="K300" s="235"/>
      <c r="L300" s="240"/>
      <c r="M300" s="241"/>
      <c r="N300" s="242"/>
      <c r="O300" s="242"/>
      <c r="P300" s="242"/>
      <c r="Q300" s="242"/>
      <c r="R300" s="242"/>
      <c r="S300" s="242"/>
      <c r="T300" s="243"/>
      <c r="U300" s="14"/>
      <c r="V300" s="14"/>
      <c r="W300" s="14"/>
      <c r="X300" s="14"/>
      <c r="Y300" s="14"/>
      <c r="Z300" s="14"/>
      <c r="AA300" s="14"/>
      <c r="AB300" s="14"/>
      <c r="AC300" s="14"/>
      <c r="AD300" s="14"/>
      <c r="AE300" s="14"/>
      <c r="AT300" s="244" t="s">
        <v>182</v>
      </c>
      <c r="AU300" s="244" t="s">
        <v>178</v>
      </c>
      <c r="AV300" s="14" t="s">
        <v>178</v>
      </c>
      <c r="AW300" s="14" t="s">
        <v>39</v>
      </c>
      <c r="AX300" s="14" t="s">
        <v>77</v>
      </c>
      <c r="AY300" s="244" t="s">
        <v>168</v>
      </c>
    </row>
    <row r="301" s="13" customFormat="1">
      <c r="A301" s="13"/>
      <c r="B301" s="224"/>
      <c r="C301" s="225"/>
      <c r="D301" s="219" t="s">
        <v>182</v>
      </c>
      <c r="E301" s="226" t="s">
        <v>32</v>
      </c>
      <c r="F301" s="227" t="s">
        <v>248</v>
      </c>
      <c r="G301" s="225"/>
      <c r="H301" s="226" t="s">
        <v>32</v>
      </c>
      <c r="I301" s="228"/>
      <c r="J301" s="225"/>
      <c r="K301" s="225"/>
      <c r="L301" s="229"/>
      <c r="M301" s="230"/>
      <c r="N301" s="231"/>
      <c r="O301" s="231"/>
      <c r="P301" s="231"/>
      <c r="Q301" s="231"/>
      <c r="R301" s="231"/>
      <c r="S301" s="231"/>
      <c r="T301" s="232"/>
      <c r="U301" s="13"/>
      <c r="V301" s="13"/>
      <c r="W301" s="13"/>
      <c r="X301" s="13"/>
      <c r="Y301" s="13"/>
      <c r="Z301" s="13"/>
      <c r="AA301" s="13"/>
      <c r="AB301" s="13"/>
      <c r="AC301" s="13"/>
      <c r="AD301" s="13"/>
      <c r="AE301" s="13"/>
      <c r="AT301" s="233" t="s">
        <v>182</v>
      </c>
      <c r="AU301" s="233" t="s">
        <v>178</v>
      </c>
      <c r="AV301" s="13" t="s">
        <v>85</v>
      </c>
      <c r="AW301" s="13" t="s">
        <v>39</v>
      </c>
      <c r="AX301" s="13" t="s">
        <v>77</v>
      </c>
      <c r="AY301" s="233" t="s">
        <v>168</v>
      </c>
    </row>
    <row r="302" s="14" customFormat="1">
      <c r="A302" s="14"/>
      <c r="B302" s="234"/>
      <c r="C302" s="235"/>
      <c r="D302" s="219" t="s">
        <v>182</v>
      </c>
      <c r="E302" s="236" t="s">
        <v>32</v>
      </c>
      <c r="F302" s="237" t="s">
        <v>287</v>
      </c>
      <c r="G302" s="235"/>
      <c r="H302" s="238">
        <v>32.200000000000003</v>
      </c>
      <c r="I302" s="239"/>
      <c r="J302" s="235"/>
      <c r="K302" s="235"/>
      <c r="L302" s="240"/>
      <c r="M302" s="241"/>
      <c r="N302" s="242"/>
      <c r="O302" s="242"/>
      <c r="P302" s="242"/>
      <c r="Q302" s="242"/>
      <c r="R302" s="242"/>
      <c r="S302" s="242"/>
      <c r="T302" s="243"/>
      <c r="U302" s="14"/>
      <c r="V302" s="14"/>
      <c r="W302" s="14"/>
      <c r="X302" s="14"/>
      <c r="Y302" s="14"/>
      <c r="Z302" s="14"/>
      <c r="AA302" s="14"/>
      <c r="AB302" s="14"/>
      <c r="AC302" s="14"/>
      <c r="AD302" s="14"/>
      <c r="AE302" s="14"/>
      <c r="AT302" s="244" t="s">
        <v>182</v>
      </c>
      <c r="AU302" s="244" t="s">
        <v>178</v>
      </c>
      <c r="AV302" s="14" t="s">
        <v>178</v>
      </c>
      <c r="AW302" s="14" t="s">
        <v>39</v>
      </c>
      <c r="AX302" s="14" t="s">
        <v>77</v>
      </c>
      <c r="AY302" s="244" t="s">
        <v>168</v>
      </c>
    </row>
    <row r="303" s="13" customFormat="1">
      <c r="A303" s="13"/>
      <c r="B303" s="224"/>
      <c r="C303" s="225"/>
      <c r="D303" s="219" t="s">
        <v>182</v>
      </c>
      <c r="E303" s="226" t="s">
        <v>32</v>
      </c>
      <c r="F303" s="227" t="s">
        <v>257</v>
      </c>
      <c r="G303" s="225"/>
      <c r="H303" s="226" t="s">
        <v>32</v>
      </c>
      <c r="I303" s="228"/>
      <c r="J303" s="225"/>
      <c r="K303" s="225"/>
      <c r="L303" s="229"/>
      <c r="M303" s="230"/>
      <c r="N303" s="231"/>
      <c r="O303" s="231"/>
      <c r="P303" s="231"/>
      <c r="Q303" s="231"/>
      <c r="R303" s="231"/>
      <c r="S303" s="231"/>
      <c r="T303" s="232"/>
      <c r="U303" s="13"/>
      <c r="V303" s="13"/>
      <c r="W303" s="13"/>
      <c r="X303" s="13"/>
      <c r="Y303" s="13"/>
      <c r="Z303" s="13"/>
      <c r="AA303" s="13"/>
      <c r="AB303" s="13"/>
      <c r="AC303" s="13"/>
      <c r="AD303" s="13"/>
      <c r="AE303" s="13"/>
      <c r="AT303" s="233" t="s">
        <v>182</v>
      </c>
      <c r="AU303" s="233" t="s">
        <v>178</v>
      </c>
      <c r="AV303" s="13" t="s">
        <v>85</v>
      </c>
      <c r="AW303" s="13" t="s">
        <v>39</v>
      </c>
      <c r="AX303" s="13" t="s">
        <v>77</v>
      </c>
      <c r="AY303" s="233" t="s">
        <v>168</v>
      </c>
    </row>
    <row r="304" s="14" customFormat="1">
      <c r="A304" s="14"/>
      <c r="B304" s="234"/>
      <c r="C304" s="235"/>
      <c r="D304" s="219" t="s">
        <v>182</v>
      </c>
      <c r="E304" s="236" t="s">
        <v>32</v>
      </c>
      <c r="F304" s="237" t="s">
        <v>288</v>
      </c>
      <c r="G304" s="235"/>
      <c r="H304" s="238">
        <v>4.9000000000000004</v>
      </c>
      <c r="I304" s="239"/>
      <c r="J304" s="235"/>
      <c r="K304" s="235"/>
      <c r="L304" s="240"/>
      <c r="M304" s="241"/>
      <c r="N304" s="242"/>
      <c r="O304" s="242"/>
      <c r="P304" s="242"/>
      <c r="Q304" s="242"/>
      <c r="R304" s="242"/>
      <c r="S304" s="242"/>
      <c r="T304" s="243"/>
      <c r="U304" s="14"/>
      <c r="V304" s="14"/>
      <c r="W304" s="14"/>
      <c r="X304" s="14"/>
      <c r="Y304" s="14"/>
      <c r="Z304" s="14"/>
      <c r="AA304" s="14"/>
      <c r="AB304" s="14"/>
      <c r="AC304" s="14"/>
      <c r="AD304" s="14"/>
      <c r="AE304" s="14"/>
      <c r="AT304" s="244" t="s">
        <v>182</v>
      </c>
      <c r="AU304" s="244" t="s">
        <v>178</v>
      </c>
      <c r="AV304" s="14" t="s">
        <v>178</v>
      </c>
      <c r="AW304" s="14" t="s">
        <v>39</v>
      </c>
      <c r="AX304" s="14" t="s">
        <v>77</v>
      </c>
      <c r="AY304" s="244" t="s">
        <v>168</v>
      </c>
    </row>
    <row r="305" s="15" customFormat="1">
      <c r="A305" s="15"/>
      <c r="B305" s="245"/>
      <c r="C305" s="246"/>
      <c r="D305" s="219" t="s">
        <v>182</v>
      </c>
      <c r="E305" s="247" t="s">
        <v>32</v>
      </c>
      <c r="F305" s="248" t="s">
        <v>200</v>
      </c>
      <c r="G305" s="246"/>
      <c r="H305" s="249">
        <v>156.09999999999999</v>
      </c>
      <c r="I305" s="250"/>
      <c r="J305" s="246"/>
      <c r="K305" s="246"/>
      <c r="L305" s="251"/>
      <c r="M305" s="252"/>
      <c r="N305" s="253"/>
      <c r="O305" s="253"/>
      <c r="P305" s="253"/>
      <c r="Q305" s="253"/>
      <c r="R305" s="253"/>
      <c r="S305" s="253"/>
      <c r="T305" s="254"/>
      <c r="U305" s="15"/>
      <c r="V305" s="15"/>
      <c r="W305" s="15"/>
      <c r="X305" s="15"/>
      <c r="Y305" s="15"/>
      <c r="Z305" s="15"/>
      <c r="AA305" s="15"/>
      <c r="AB305" s="15"/>
      <c r="AC305" s="15"/>
      <c r="AD305" s="15"/>
      <c r="AE305" s="15"/>
      <c r="AT305" s="255" t="s">
        <v>182</v>
      </c>
      <c r="AU305" s="255" t="s">
        <v>178</v>
      </c>
      <c r="AV305" s="15" t="s">
        <v>177</v>
      </c>
      <c r="AW305" s="15" t="s">
        <v>39</v>
      </c>
      <c r="AX305" s="15" t="s">
        <v>85</v>
      </c>
      <c r="AY305" s="255" t="s">
        <v>168</v>
      </c>
    </row>
    <row r="306" s="14" customFormat="1">
      <c r="A306" s="14"/>
      <c r="B306" s="234"/>
      <c r="C306" s="235"/>
      <c r="D306" s="219" t="s">
        <v>182</v>
      </c>
      <c r="E306" s="235"/>
      <c r="F306" s="237" t="s">
        <v>301</v>
      </c>
      <c r="G306" s="235"/>
      <c r="H306" s="238">
        <v>163.905</v>
      </c>
      <c r="I306" s="239"/>
      <c r="J306" s="235"/>
      <c r="K306" s="235"/>
      <c r="L306" s="240"/>
      <c r="M306" s="241"/>
      <c r="N306" s="242"/>
      <c r="O306" s="242"/>
      <c r="P306" s="242"/>
      <c r="Q306" s="242"/>
      <c r="R306" s="242"/>
      <c r="S306" s="242"/>
      <c r="T306" s="243"/>
      <c r="U306" s="14"/>
      <c r="V306" s="14"/>
      <c r="W306" s="14"/>
      <c r="X306" s="14"/>
      <c r="Y306" s="14"/>
      <c r="Z306" s="14"/>
      <c r="AA306" s="14"/>
      <c r="AB306" s="14"/>
      <c r="AC306" s="14"/>
      <c r="AD306" s="14"/>
      <c r="AE306" s="14"/>
      <c r="AT306" s="244" t="s">
        <v>182</v>
      </c>
      <c r="AU306" s="244" t="s">
        <v>178</v>
      </c>
      <c r="AV306" s="14" t="s">
        <v>178</v>
      </c>
      <c r="AW306" s="14" t="s">
        <v>4</v>
      </c>
      <c r="AX306" s="14" t="s">
        <v>85</v>
      </c>
      <c r="AY306" s="244" t="s">
        <v>168</v>
      </c>
    </row>
    <row r="307" s="2" customFormat="1" ht="24.15" customHeight="1">
      <c r="A307" s="40"/>
      <c r="B307" s="41"/>
      <c r="C307" s="256" t="s">
        <v>302</v>
      </c>
      <c r="D307" s="256" t="s">
        <v>210</v>
      </c>
      <c r="E307" s="257" t="s">
        <v>303</v>
      </c>
      <c r="F307" s="258" t="s">
        <v>304</v>
      </c>
      <c r="G307" s="259" t="s">
        <v>278</v>
      </c>
      <c r="H307" s="260">
        <v>49.454999999999998</v>
      </c>
      <c r="I307" s="261"/>
      <c r="J307" s="262">
        <f>ROUND(I307*H307,2)</f>
        <v>0</v>
      </c>
      <c r="K307" s="258" t="s">
        <v>176</v>
      </c>
      <c r="L307" s="263"/>
      <c r="M307" s="264" t="s">
        <v>32</v>
      </c>
      <c r="N307" s="265" t="s">
        <v>49</v>
      </c>
      <c r="O307" s="86"/>
      <c r="P307" s="215">
        <f>O307*H307</f>
        <v>0</v>
      </c>
      <c r="Q307" s="215">
        <v>0.00029999999999999997</v>
      </c>
      <c r="R307" s="215">
        <f>Q307*H307</f>
        <v>0.014836499999999999</v>
      </c>
      <c r="S307" s="215">
        <v>0</v>
      </c>
      <c r="T307" s="216">
        <f>S307*H307</f>
        <v>0</v>
      </c>
      <c r="U307" s="40"/>
      <c r="V307" s="40"/>
      <c r="W307" s="40"/>
      <c r="X307" s="40"/>
      <c r="Y307" s="40"/>
      <c r="Z307" s="40"/>
      <c r="AA307" s="40"/>
      <c r="AB307" s="40"/>
      <c r="AC307" s="40"/>
      <c r="AD307" s="40"/>
      <c r="AE307" s="40"/>
      <c r="AR307" s="217" t="s">
        <v>213</v>
      </c>
      <c r="AT307" s="217" t="s">
        <v>210</v>
      </c>
      <c r="AU307" s="217" t="s">
        <v>178</v>
      </c>
      <c r="AY307" s="18" t="s">
        <v>168</v>
      </c>
      <c r="BE307" s="218">
        <f>IF(N307="základní",J307,0)</f>
        <v>0</v>
      </c>
      <c r="BF307" s="218">
        <f>IF(N307="snížená",J307,0)</f>
        <v>0</v>
      </c>
      <c r="BG307" s="218">
        <f>IF(N307="zákl. přenesená",J307,0)</f>
        <v>0</v>
      </c>
      <c r="BH307" s="218">
        <f>IF(N307="sníž. přenesená",J307,0)</f>
        <v>0</v>
      </c>
      <c r="BI307" s="218">
        <f>IF(N307="nulová",J307,0)</f>
        <v>0</v>
      </c>
      <c r="BJ307" s="18" t="s">
        <v>178</v>
      </c>
      <c r="BK307" s="218">
        <f>ROUND(I307*H307,2)</f>
        <v>0</v>
      </c>
      <c r="BL307" s="18" t="s">
        <v>177</v>
      </c>
      <c r="BM307" s="217" t="s">
        <v>305</v>
      </c>
    </row>
    <row r="308" s="13" customFormat="1">
      <c r="A308" s="13"/>
      <c r="B308" s="224"/>
      <c r="C308" s="225"/>
      <c r="D308" s="219" t="s">
        <v>182</v>
      </c>
      <c r="E308" s="226" t="s">
        <v>32</v>
      </c>
      <c r="F308" s="227" t="s">
        <v>227</v>
      </c>
      <c r="G308" s="225"/>
      <c r="H308" s="226" t="s">
        <v>32</v>
      </c>
      <c r="I308" s="228"/>
      <c r="J308" s="225"/>
      <c r="K308" s="225"/>
      <c r="L308" s="229"/>
      <c r="M308" s="230"/>
      <c r="N308" s="231"/>
      <c r="O308" s="231"/>
      <c r="P308" s="231"/>
      <c r="Q308" s="231"/>
      <c r="R308" s="231"/>
      <c r="S308" s="231"/>
      <c r="T308" s="232"/>
      <c r="U308" s="13"/>
      <c r="V308" s="13"/>
      <c r="W308" s="13"/>
      <c r="X308" s="13"/>
      <c r="Y308" s="13"/>
      <c r="Z308" s="13"/>
      <c r="AA308" s="13"/>
      <c r="AB308" s="13"/>
      <c r="AC308" s="13"/>
      <c r="AD308" s="13"/>
      <c r="AE308" s="13"/>
      <c r="AT308" s="233" t="s">
        <v>182</v>
      </c>
      <c r="AU308" s="233" t="s">
        <v>178</v>
      </c>
      <c r="AV308" s="13" t="s">
        <v>85</v>
      </c>
      <c r="AW308" s="13" t="s">
        <v>39</v>
      </c>
      <c r="AX308" s="13" t="s">
        <v>77</v>
      </c>
      <c r="AY308" s="233" t="s">
        <v>168</v>
      </c>
    </row>
    <row r="309" s="14" customFormat="1">
      <c r="A309" s="14"/>
      <c r="B309" s="234"/>
      <c r="C309" s="235"/>
      <c r="D309" s="219" t="s">
        <v>182</v>
      </c>
      <c r="E309" s="236" t="s">
        <v>32</v>
      </c>
      <c r="F309" s="237" t="s">
        <v>289</v>
      </c>
      <c r="G309" s="235"/>
      <c r="H309" s="238">
        <v>13.5</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182</v>
      </c>
      <c r="AU309" s="244" t="s">
        <v>178</v>
      </c>
      <c r="AV309" s="14" t="s">
        <v>178</v>
      </c>
      <c r="AW309" s="14" t="s">
        <v>39</v>
      </c>
      <c r="AX309" s="14" t="s">
        <v>77</v>
      </c>
      <c r="AY309" s="244" t="s">
        <v>168</v>
      </c>
    </row>
    <row r="310" s="14" customFormat="1">
      <c r="A310" s="14"/>
      <c r="B310" s="234"/>
      <c r="C310" s="235"/>
      <c r="D310" s="219" t="s">
        <v>182</v>
      </c>
      <c r="E310" s="236" t="s">
        <v>32</v>
      </c>
      <c r="F310" s="237" t="s">
        <v>290</v>
      </c>
      <c r="G310" s="235"/>
      <c r="H310" s="238">
        <v>9</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182</v>
      </c>
      <c r="AU310" s="244" t="s">
        <v>178</v>
      </c>
      <c r="AV310" s="14" t="s">
        <v>178</v>
      </c>
      <c r="AW310" s="14" t="s">
        <v>39</v>
      </c>
      <c r="AX310" s="14" t="s">
        <v>77</v>
      </c>
      <c r="AY310" s="244" t="s">
        <v>168</v>
      </c>
    </row>
    <row r="311" s="14" customFormat="1">
      <c r="A311" s="14"/>
      <c r="B311" s="234"/>
      <c r="C311" s="235"/>
      <c r="D311" s="219" t="s">
        <v>182</v>
      </c>
      <c r="E311" s="236" t="s">
        <v>32</v>
      </c>
      <c r="F311" s="237" t="s">
        <v>291</v>
      </c>
      <c r="G311" s="235"/>
      <c r="H311" s="238">
        <v>7.5</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182</v>
      </c>
      <c r="AU311" s="244" t="s">
        <v>178</v>
      </c>
      <c r="AV311" s="14" t="s">
        <v>178</v>
      </c>
      <c r="AW311" s="14" t="s">
        <v>39</v>
      </c>
      <c r="AX311" s="14" t="s">
        <v>77</v>
      </c>
      <c r="AY311" s="244" t="s">
        <v>168</v>
      </c>
    </row>
    <row r="312" s="14" customFormat="1">
      <c r="A312" s="14"/>
      <c r="B312" s="234"/>
      <c r="C312" s="235"/>
      <c r="D312" s="219" t="s">
        <v>182</v>
      </c>
      <c r="E312" s="236" t="s">
        <v>32</v>
      </c>
      <c r="F312" s="237" t="s">
        <v>292</v>
      </c>
      <c r="G312" s="235"/>
      <c r="H312" s="238">
        <v>1.8</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182</v>
      </c>
      <c r="AU312" s="244" t="s">
        <v>178</v>
      </c>
      <c r="AV312" s="14" t="s">
        <v>178</v>
      </c>
      <c r="AW312" s="14" t="s">
        <v>39</v>
      </c>
      <c r="AX312" s="14" t="s">
        <v>77</v>
      </c>
      <c r="AY312" s="244" t="s">
        <v>168</v>
      </c>
    </row>
    <row r="313" s="14" customFormat="1">
      <c r="A313" s="14"/>
      <c r="B313" s="234"/>
      <c r="C313" s="235"/>
      <c r="D313" s="219" t="s">
        <v>182</v>
      </c>
      <c r="E313" s="236" t="s">
        <v>32</v>
      </c>
      <c r="F313" s="237" t="s">
        <v>293</v>
      </c>
      <c r="G313" s="235"/>
      <c r="H313" s="238">
        <v>2.3999999999999999</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182</v>
      </c>
      <c r="AU313" s="244" t="s">
        <v>178</v>
      </c>
      <c r="AV313" s="14" t="s">
        <v>178</v>
      </c>
      <c r="AW313" s="14" t="s">
        <v>39</v>
      </c>
      <c r="AX313" s="14" t="s">
        <v>77</v>
      </c>
      <c r="AY313" s="244" t="s">
        <v>168</v>
      </c>
    </row>
    <row r="314" s="14" customFormat="1">
      <c r="A314" s="14"/>
      <c r="B314" s="234"/>
      <c r="C314" s="235"/>
      <c r="D314" s="219" t="s">
        <v>182</v>
      </c>
      <c r="E314" s="236" t="s">
        <v>32</v>
      </c>
      <c r="F314" s="237" t="s">
        <v>294</v>
      </c>
      <c r="G314" s="235"/>
      <c r="H314" s="238">
        <v>1.5</v>
      </c>
      <c r="I314" s="239"/>
      <c r="J314" s="235"/>
      <c r="K314" s="235"/>
      <c r="L314" s="240"/>
      <c r="M314" s="241"/>
      <c r="N314" s="242"/>
      <c r="O314" s="242"/>
      <c r="P314" s="242"/>
      <c r="Q314" s="242"/>
      <c r="R314" s="242"/>
      <c r="S314" s="242"/>
      <c r="T314" s="243"/>
      <c r="U314" s="14"/>
      <c r="V314" s="14"/>
      <c r="W314" s="14"/>
      <c r="X314" s="14"/>
      <c r="Y314" s="14"/>
      <c r="Z314" s="14"/>
      <c r="AA314" s="14"/>
      <c r="AB314" s="14"/>
      <c r="AC314" s="14"/>
      <c r="AD314" s="14"/>
      <c r="AE314" s="14"/>
      <c r="AT314" s="244" t="s">
        <v>182</v>
      </c>
      <c r="AU314" s="244" t="s">
        <v>178</v>
      </c>
      <c r="AV314" s="14" t="s">
        <v>178</v>
      </c>
      <c r="AW314" s="14" t="s">
        <v>39</v>
      </c>
      <c r="AX314" s="14" t="s">
        <v>77</v>
      </c>
      <c r="AY314" s="244" t="s">
        <v>168</v>
      </c>
    </row>
    <row r="315" s="13" customFormat="1">
      <c r="A315" s="13"/>
      <c r="B315" s="224"/>
      <c r="C315" s="225"/>
      <c r="D315" s="219" t="s">
        <v>182</v>
      </c>
      <c r="E315" s="226" t="s">
        <v>32</v>
      </c>
      <c r="F315" s="227" t="s">
        <v>248</v>
      </c>
      <c r="G315" s="225"/>
      <c r="H315" s="226" t="s">
        <v>32</v>
      </c>
      <c r="I315" s="228"/>
      <c r="J315" s="225"/>
      <c r="K315" s="225"/>
      <c r="L315" s="229"/>
      <c r="M315" s="230"/>
      <c r="N315" s="231"/>
      <c r="O315" s="231"/>
      <c r="P315" s="231"/>
      <c r="Q315" s="231"/>
      <c r="R315" s="231"/>
      <c r="S315" s="231"/>
      <c r="T315" s="232"/>
      <c r="U315" s="13"/>
      <c r="V315" s="13"/>
      <c r="W315" s="13"/>
      <c r="X315" s="13"/>
      <c r="Y315" s="13"/>
      <c r="Z315" s="13"/>
      <c r="AA315" s="13"/>
      <c r="AB315" s="13"/>
      <c r="AC315" s="13"/>
      <c r="AD315" s="13"/>
      <c r="AE315" s="13"/>
      <c r="AT315" s="233" t="s">
        <v>182</v>
      </c>
      <c r="AU315" s="233" t="s">
        <v>178</v>
      </c>
      <c r="AV315" s="13" t="s">
        <v>85</v>
      </c>
      <c r="AW315" s="13" t="s">
        <v>39</v>
      </c>
      <c r="AX315" s="13" t="s">
        <v>77</v>
      </c>
      <c r="AY315" s="233" t="s">
        <v>168</v>
      </c>
    </row>
    <row r="316" s="14" customFormat="1">
      <c r="A316" s="14"/>
      <c r="B316" s="234"/>
      <c r="C316" s="235"/>
      <c r="D316" s="219" t="s">
        <v>182</v>
      </c>
      <c r="E316" s="236" t="s">
        <v>32</v>
      </c>
      <c r="F316" s="237" t="s">
        <v>295</v>
      </c>
      <c r="G316" s="235"/>
      <c r="H316" s="238">
        <v>10.5</v>
      </c>
      <c r="I316" s="239"/>
      <c r="J316" s="235"/>
      <c r="K316" s="235"/>
      <c r="L316" s="240"/>
      <c r="M316" s="241"/>
      <c r="N316" s="242"/>
      <c r="O316" s="242"/>
      <c r="P316" s="242"/>
      <c r="Q316" s="242"/>
      <c r="R316" s="242"/>
      <c r="S316" s="242"/>
      <c r="T316" s="243"/>
      <c r="U316" s="14"/>
      <c r="V316" s="14"/>
      <c r="W316" s="14"/>
      <c r="X316" s="14"/>
      <c r="Y316" s="14"/>
      <c r="Z316" s="14"/>
      <c r="AA316" s="14"/>
      <c r="AB316" s="14"/>
      <c r="AC316" s="14"/>
      <c r="AD316" s="14"/>
      <c r="AE316" s="14"/>
      <c r="AT316" s="244" t="s">
        <v>182</v>
      </c>
      <c r="AU316" s="244" t="s">
        <v>178</v>
      </c>
      <c r="AV316" s="14" t="s">
        <v>178</v>
      </c>
      <c r="AW316" s="14" t="s">
        <v>39</v>
      </c>
      <c r="AX316" s="14" t="s">
        <v>77</v>
      </c>
      <c r="AY316" s="244" t="s">
        <v>168</v>
      </c>
    </row>
    <row r="317" s="13" customFormat="1">
      <c r="A317" s="13"/>
      <c r="B317" s="224"/>
      <c r="C317" s="225"/>
      <c r="D317" s="219" t="s">
        <v>182</v>
      </c>
      <c r="E317" s="226" t="s">
        <v>32</v>
      </c>
      <c r="F317" s="227" t="s">
        <v>257</v>
      </c>
      <c r="G317" s="225"/>
      <c r="H317" s="226" t="s">
        <v>32</v>
      </c>
      <c r="I317" s="228"/>
      <c r="J317" s="225"/>
      <c r="K317" s="225"/>
      <c r="L317" s="229"/>
      <c r="M317" s="230"/>
      <c r="N317" s="231"/>
      <c r="O317" s="231"/>
      <c r="P317" s="231"/>
      <c r="Q317" s="231"/>
      <c r="R317" s="231"/>
      <c r="S317" s="231"/>
      <c r="T317" s="232"/>
      <c r="U317" s="13"/>
      <c r="V317" s="13"/>
      <c r="W317" s="13"/>
      <c r="X317" s="13"/>
      <c r="Y317" s="13"/>
      <c r="Z317" s="13"/>
      <c r="AA317" s="13"/>
      <c r="AB317" s="13"/>
      <c r="AC317" s="13"/>
      <c r="AD317" s="13"/>
      <c r="AE317" s="13"/>
      <c r="AT317" s="233" t="s">
        <v>182</v>
      </c>
      <c r="AU317" s="233" t="s">
        <v>178</v>
      </c>
      <c r="AV317" s="13" t="s">
        <v>85</v>
      </c>
      <c r="AW317" s="13" t="s">
        <v>39</v>
      </c>
      <c r="AX317" s="13" t="s">
        <v>77</v>
      </c>
      <c r="AY317" s="233" t="s">
        <v>168</v>
      </c>
    </row>
    <row r="318" s="14" customFormat="1">
      <c r="A318" s="14"/>
      <c r="B318" s="234"/>
      <c r="C318" s="235"/>
      <c r="D318" s="219" t="s">
        <v>182</v>
      </c>
      <c r="E318" s="236" t="s">
        <v>32</v>
      </c>
      <c r="F318" s="237" t="s">
        <v>296</v>
      </c>
      <c r="G318" s="235"/>
      <c r="H318" s="238">
        <v>0.90000000000000002</v>
      </c>
      <c r="I318" s="239"/>
      <c r="J318" s="235"/>
      <c r="K318" s="235"/>
      <c r="L318" s="240"/>
      <c r="M318" s="241"/>
      <c r="N318" s="242"/>
      <c r="O318" s="242"/>
      <c r="P318" s="242"/>
      <c r="Q318" s="242"/>
      <c r="R318" s="242"/>
      <c r="S318" s="242"/>
      <c r="T318" s="243"/>
      <c r="U318" s="14"/>
      <c r="V318" s="14"/>
      <c r="W318" s="14"/>
      <c r="X318" s="14"/>
      <c r="Y318" s="14"/>
      <c r="Z318" s="14"/>
      <c r="AA318" s="14"/>
      <c r="AB318" s="14"/>
      <c r="AC318" s="14"/>
      <c r="AD318" s="14"/>
      <c r="AE318" s="14"/>
      <c r="AT318" s="244" t="s">
        <v>182</v>
      </c>
      <c r="AU318" s="244" t="s">
        <v>178</v>
      </c>
      <c r="AV318" s="14" t="s">
        <v>178</v>
      </c>
      <c r="AW318" s="14" t="s">
        <v>39</v>
      </c>
      <c r="AX318" s="14" t="s">
        <v>77</v>
      </c>
      <c r="AY318" s="244" t="s">
        <v>168</v>
      </c>
    </row>
    <row r="319" s="15" customFormat="1">
      <c r="A319" s="15"/>
      <c r="B319" s="245"/>
      <c r="C319" s="246"/>
      <c r="D319" s="219" t="s">
        <v>182</v>
      </c>
      <c r="E319" s="247" t="s">
        <v>32</v>
      </c>
      <c r="F319" s="248" t="s">
        <v>200</v>
      </c>
      <c r="G319" s="246"/>
      <c r="H319" s="249">
        <v>47.100000000000001</v>
      </c>
      <c r="I319" s="250"/>
      <c r="J319" s="246"/>
      <c r="K319" s="246"/>
      <c r="L319" s="251"/>
      <c r="M319" s="252"/>
      <c r="N319" s="253"/>
      <c r="O319" s="253"/>
      <c r="P319" s="253"/>
      <c r="Q319" s="253"/>
      <c r="R319" s="253"/>
      <c r="S319" s="253"/>
      <c r="T319" s="254"/>
      <c r="U319" s="15"/>
      <c r="V319" s="15"/>
      <c r="W319" s="15"/>
      <c r="X319" s="15"/>
      <c r="Y319" s="15"/>
      <c r="Z319" s="15"/>
      <c r="AA319" s="15"/>
      <c r="AB319" s="15"/>
      <c r="AC319" s="15"/>
      <c r="AD319" s="15"/>
      <c r="AE319" s="15"/>
      <c r="AT319" s="255" t="s">
        <v>182</v>
      </c>
      <c r="AU319" s="255" t="s">
        <v>178</v>
      </c>
      <c r="AV319" s="15" t="s">
        <v>177</v>
      </c>
      <c r="AW319" s="15" t="s">
        <v>39</v>
      </c>
      <c r="AX319" s="15" t="s">
        <v>85</v>
      </c>
      <c r="AY319" s="255" t="s">
        <v>168</v>
      </c>
    </row>
    <row r="320" s="14" customFormat="1">
      <c r="A320" s="14"/>
      <c r="B320" s="234"/>
      <c r="C320" s="235"/>
      <c r="D320" s="219" t="s">
        <v>182</v>
      </c>
      <c r="E320" s="235"/>
      <c r="F320" s="237" t="s">
        <v>306</v>
      </c>
      <c r="G320" s="235"/>
      <c r="H320" s="238">
        <v>49.454999999999998</v>
      </c>
      <c r="I320" s="239"/>
      <c r="J320" s="235"/>
      <c r="K320" s="235"/>
      <c r="L320" s="240"/>
      <c r="M320" s="241"/>
      <c r="N320" s="242"/>
      <c r="O320" s="242"/>
      <c r="P320" s="242"/>
      <c r="Q320" s="242"/>
      <c r="R320" s="242"/>
      <c r="S320" s="242"/>
      <c r="T320" s="243"/>
      <c r="U320" s="14"/>
      <c r="V320" s="14"/>
      <c r="W320" s="14"/>
      <c r="X320" s="14"/>
      <c r="Y320" s="14"/>
      <c r="Z320" s="14"/>
      <c r="AA320" s="14"/>
      <c r="AB320" s="14"/>
      <c r="AC320" s="14"/>
      <c r="AD320" s="14"/>
      <c r="AE320" s="14"/>
      <c r="AT320" s="244" t="s">
        <v>182</v>
      </c>
      <c r="AU320" s="244" t="s">
        <v>178</v>
      </c>
      <c r="AV320" s="14" t="s">
        <v>178</v>
      </c>
      <c r="AW320" s="14" t="s">
        <v>4</v>
      </c>
      <c r="AX320" s="14" t="s">
        <v>85</v>
      </c>
      <c r="AY320" s="244" t="s">
        <v>168</v>
      </c>
    </row>
    <row r="321" s="2" customFormat="1" ht="49.05" customHeight="1">
      <c r="A321" s="40"/>
      <c r="B321" s="41"/>
      <c r="C321" s="206" t="s">
        <v>307</v>
      </c>
      <c r="D321" s="206" t="s">
        <v>172</v>
      </c>
      <c r="E321" s="207" t="s">
        <v>308</v>
      </c>
      <c r="F321" s="208" t="s">
        <v>309</v>
      </c>
      <c r="G321" s="209" t="s">
        <v>175</v>
      </c>
      <c r="H321" s="210">
        <v>49.799999999999997</v>
      </c>
      <c r="I321" s="211"/>
      <c r="J321" s="212">
        <f>ROUND(I321*H321,2)</f>
        <v>0</v>
      </c>
      <c r="K321" s="208" t="s">
        <v>176</v>
      </c>
      <c r="L321" s="46"/>
      <c r="M321" s="213" t="s">
        <v>32</v>
      </c>
      <c r="N321" s="214" t="s">
        <v>49</v>
      </c>
      <c r="O321" s="86"/>
      <c r="P321" s="215">
        <f>O321*H321</f>
        <v>0</v>
      </c>
      <c r="Q321" s="215">
        <v>0.0085199999999999998</v>
      </c>
      <c r="R321" s="215">
        <f>Q321*H321</f>
        <v>0.42429599999999995</v>
      </c>
      <c r="S321" s="215">
        <v>0</v>
      </c>
      <c r="T321" s="216">
        <f>S321*H321</f>
        <v>0</v>
      </c>
      <c r="U321" s="40"/>
      <c r="V321" s="40"/>
      <c r="W321" s="40"/>
      <c r="X321" s="40"/>
      <c r="Y321" s="40"/>
      <c r="Z321" s="40"/>
      <c r="AA321" s="40"/>
      <c r="AB321" s="40"/>
      <c r="AC321" s="40"/>
      <c r="AD321" s="40"/>
      <c r="AE321" s="40"/>
      <c r="AR321" s="217" t="s">
        <v>177</v>
      </c>
      <c r="AT321" s="217" t="s">
        <v>172</v>
      </c>
      <c r="AU321" s="217" t="s">
        <v>178</v>
      </c>
      <c r="AY321" s="18" t="s">
        <v>168</v>
      </c>
      <c r="BE321" s="218">
        <f>IF(N321="základní",J321,0)</f>
        <v>0</v>
      </c>
      <c r="BF321" s="218">
        <f>IF(N321="snížená",J321,0)</f>
        <v>0</v>
      </c>
      <c r="BG321" s="218">
        <f>IF(N321="zákl. přenesená",J321,0)</f>
        <v>0</v>
      </c>
      <c r="BH321" s="218">
        <f>IF(N321="sníž. přenesená",J321,0)</f>
        <v>0</v>
      </c>
      <c r="BI321" s="218">
        <f>IF(N321="nulová",J321,0)</f>
        <v>0</v>
      </c>
      <c r="BJ321" s="18" t="s">
        <v>178</v>
      </c>
      <c r="BK321" s="218">
        <f>ROUND(I321*H321,2)</f>
        <v>0</v>
      </c>
      <c r="BL321" s="18" t="s">
        <v>177</v>
      </c>
      <c r="BM321" s="217" t="s">
        <v>310</v>
      </c>
    </row>
    <row r="322" s="2" customFormat="1">
      <c r="A322" s="40"/>
      <c r="B322" s="41"/>
      <c r="C322" s="42"/>
      <c r="D322" s="219" t="s">
        <v>180</v>
      </c>
      <c r="E322" s="42"/>
      <c r="F322" s="220" t="s">
        <v>209</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8" t="s">
        <v>180</v>
      </c>
      <c r="AU322" s="18" t="s">
        <v>178</v>
      </c>
    </row>
    <row r="323" s="13" customFormat="1">
      <c r="A323" s="13"/>
      <c r="B323" s="224"/>
      <c r="C323" s="225"/>
      <c r="D323" s="219" t="s">
        <v>182</v>
      </c>
      <c r="E323" s="226" t="s">
        <v>32</v>
      </c>
      <c r="F323" s="227" t="s">
        <v>223</v>
      </c>
      <c r="G323" s="225"/>
      <c r="H323" s="226" t="s">
        <v>32</v>
      </c>
      <c r="I323" s="228"/>
      <c r="J323" s="225"/>
      <c r="K323" s="225"/>
      <c r="L323" s="229"/>
      <c r="M323" s="230"/>
      <c r="N323" s="231"/>
      <c r="O323" s="231"/>
      <c r="P323" s="231"/>
      <c r="Q323" s="231"/>
      <c r="R323" s="231"/>
      <c r="S323" s="231"/>
      <c r="T323" s="232"/>
      <c r="U323" s="13"/>
      <c r="V323" s="13"/>
      <c r="W323" s="13"/>
      <c r="X323" s="13"/>
      <c r="Y323" s="13"/>
      <c r="Z323" s="13"/>
      <c r="AA323" s="13"/>
      <c r="AB323" s="13"/>
      <c r="AC323" s="13"/>
      <c r="AD323" s="13"/>
      <c r="AE323" s="13"/>
      <c r="AT323" s="233" t="s">
        <v>182</v>
      </c>
      <c r="AU323" s="233" t="s">
        <v>178</v>
      </c>
      <c r="AV323" s="13" t="s">
        <v>85</v>
      </c>
      <c r="AW323" s="13" t="s">
        <v>39</v>
      </c>
      <c r="AX323" s="13" t="s">
        <v>77</v>
      </c>
      <c r="AY323" s="233" t="s">
        <v>168</v>
      </c>
    </row>
    <row r="324" s="14" customFormat="1">
      <c r="A324" s="14"/>
      <c r="B324" s="234"/>
      <c r="C324" s="235"/>
      <c r="D324" s="219" t="s">
        <v>182</v>
      </c>
      <c r="E324" s="236" t="s">
        <v>32</v>
      </c>
      <c r="F324" s="237" t="s">
        <v>224</v>
      </c>
      <c r="G324" s="235"/>
      <c r="H324" s="238">
        <v>49.799999999999997</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182</v>
      </c>
      <c r="AU324" s="244" t="s">
        <v>178</v>
      </c>
      <c r="AV324" s="14" t="s">
        <v>178</v>
      </c>
      <c r="AW324" s="14" t="s">
        <v>39</v>
      </c>
      <c r="AX324" s="14" t="s">
        <v>85</v>
      </c>
      <c r="AY324" s="244" t="s">
        <v>168</v>
      </c>
    </row>
    <row r="325" s="2" customFormat="1" ht="24.15" customHeight="1">
      <c r="A325" s="40"/>
      <c r="B325" s="41"/>
      <c r="C325" s="256" t="s">
        <v>311</v>
      </c>
      <c r="D325" s="256" t="s">
        <v>210</v>
      </c>
      <c r="E325" s="257" t="s">
        <v>312</v>
      </c>
      <c r="F325" s="258" t="s">
        <v>313</v>
      </c>
      <c r="G325" s="259" t="s">
        <v>175</v>
      </c>
      <c r="H325" s="260">
        <v>50.795999999999999</v>
      </c>
      <c r="I325" s="261"/>
      <c r="J325" s="262">
        <f>ROUND(I325*H325,2)</f>
        <v>0</v>
      </c>
      <c r="K325" s="258" t="s">
        <v>176</v>
      </c>
      <c r="L325" s="263"/>
      <c r="M325" s="264" t="s">
        <v>32</v>
      </c>
      <c r="N325" s="265" t="s">
        <v>49</v>
      </c>
      <c r="O325" s="86"/>
      <c r="P325" s="215">
        <f>O325*H325</f>
        <v>0</v>
      </c>
      <c r="Q325" s="215">
        <v>0.0030000000000000001</v>
      </c>
      <c r="R325" s="215">
        <f>Q325*H325</f>
        <v>0.152388</v>
      </c>
      <c r="S325" s="215">
        <v>0</v>
      </c>
      <c r="T325" s="216">
        <f>S325*H325</f>
        <v>0</v>
      </c>
      <c r="U325" s="40"/>
      <c r="V325" s="40"/>
      <c r="W325" s="40"/>
      <c r="X325" s="40"/>
      <c r="Y325" s="40"/>
      <c r="Z325" s="40"/>
      <c r="AA325" s="40"/>
      <c r="AB325" s="40"/>
      <c r="AC325" s="40"/>
      <c r="AD325" s="40"/>
      <c r="AE325" s="40"/>
      <c r="AR325" s="217" t="s">
        <v>213</v>
      </c>
      <c r="AT325" s="217" t="s">
        <v>210</v>
      </c>
      <c r="AU325" s="217" t="s">
        <v>178</v>
      </c>
      <c r="AY325" s="18" t="s">
        <v>168</v>
      </c>
      <c r="BE325" s="218">
        <f>IF(N325="základní",J325,0)</f>
        <v>0</v>
      </c>
      <c r="BF325" s="218">
        <f>IF(N325="snížená",J325,0)</f>
        <v>0</v>
      </c>
      <c r="BG325" s="218">
        <f>IF(N325="zákl. přenesená",J325,0)</f>
        <v>0</v>
      </c>
      <c r="BH325" s="218">
        <f>IF(N325="sníž. přenesená",J325,0)</f>
        <v>0</v>
      </c>
      <c r="BI325" s="218">
        <f>IF(N325="nulová",J325,0)</f>
        <v>0</v>
      </c>
      <c r="BJ325" s="18" t="s">
        <v>178</v>
      </c>
      <c r="BK325" s="218">
        <f>ROUND(I325*H325,2)</f>
        <v>0</v>
      </c>
      <c r="BL325" s="18" t="s">
        <v>177</v>
      </c>
      <c r="BM325" s="217" t="s">
        <v>314</v>
      </c>
    </row>
    <row r="326" s="14" customFormat="1">
      <c r="A326" s="14"/>
      <c r="B326" s="234"/>
      <c r="C326" s="235"/>
      <c r="D326" s="219" t="s">
        <v>182</v>
      </c>
      <c r="E326" s="235"/>
      <c r="F326" s="237" t="s">
        <v>315</v>
      </c>
      <c r="G326" s="235"/>
      <c r="H326" s="238">
        <v>50.795999999999999</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182</v>
      </c>
      <c r="AU326" s="244" t="s">
        <v>178</v>
      </c>
      <c r="AV326" s="14" t="s">
        <v>178</v>
      </c>
      <c r="AW326" s="14" t="s">
        <v>4</v>
      </c>
      <c r="AX326" s="14" t="s">
        <v>85</v>
      </c>
      <c r="AY326" s="244" t="s">
        <v>168</v>
      </c>
    </row>
    <row r="327" s="2" customFormat="1" ht="49.05" customHeight="1">
      <c r="A327" s="40"/>
      <c r="B327" s="41"/>
      <c r="C327" s="206" t="s">
        <v>8</v>
      </c>
      <c r="D327" s="206" t="s">
        <v>172</v>
      </c>
      <c r="E327" s="207" t="s">
        <v>316</v>
      </c>
      <c r="F327" s="208" t="s">
        <v>317</v>
      </c>
      <c r="G327" s="209" t="s">
        <v>175</v>
      </c>
      <c r="H327" s="210">
        <v>261.92000000000002</v>
      </c>
      <c r="I327" s="211"/>
      <c r="J327" s="212">
        <f>ROUND(I327*H327,2)</f>
        <v>0</v>
      </c>
      <c r="K327" s="208" t="s">
        <v>176</v>
      </c>
      <c r="L327" s="46"/>
      <c r="M327" s="213" t="s">
        <v>32</v>
      </c>
      <c r="N327" s="214" t="s">
        <v>49</v>
      </c>
      <c r="O327" s="86"/>
      <c r="P327" s="215">
        <f>O327*H327</f>
        <v>0</v>
      </c>
      <c r="Q327" s="215">
        <v>0.0086</v>
      </c>
      <c r="R327" s="215">
        <f>Q327*H327</f>
        <v>2.2525120000000003</v>
      </c>
      <c r="S327" s="215">
        <v>0</v>
      </c>
      <c r="T327" s="216">
        <f>S327*H327</f>
        <v>0</v>
      </c>
      <c r="U327" s="40"/>
      <c r="V327" s="40"/>
      <c r="W327" s="40"/>
      <c r="X327" s="40"/>
      <c r="Y327" s="40"/>
      <c r="Z327" s="40"/>
      <c r="AA327" s="40"/>
      <c r="AB327" s="40"/>
      <c r="AC327" s="40"/>
      <c r="AD327" s="40"/>
      <c r="AE327" s="40"/>
      <c r="AR327" s="217" t="s">
        <v>177</v>
      </c>
      <c r="AT327" s="217" t="s">
        <v>172</v>
      </c>
      <c r="AU327" s="217" t="s">
        <v>178</v>
      </c>
      <c r="AY327" s="18" t="s">
        <v>168</v>
      </c>
      <c r="BE327" s="218">
        <f>IF(N327="základní",J327,0)</f>
        <v>0</v>
      </c>
      <c r="BF327" s="218">
        <f>IF(N327="snížená",J327,0)</f>
        <v>0</v>
      </c>
      <c r="BG327" s="218">
        <f>IF(N327="zákl. přenesená",J327,0)</f>
        <v>0</v>
      </c>
      <c r="BH327" s="218">
        <f>IF(N327="sníž. přenesená",J327,0)</f>
        <v>0</v>
      </c>
      <c r="BI327" s="218">
        <f>IF(N327="nulová",J327,0)</f>
        <v>0</v>
      </c>
      <c r="BJ327" s="18" t="s">
        <v>178</v>
      </c>
      <c r="BK327" s="218">
        <f>ROUND(I327*H327,2)</f>
        <v>0</v>
      </c>
      <c r="BL327" s="18" t="s">
        <v>177</v>
      </c>
      <c r="BM327" s="217" t="s">
        <v>318</v>
      </c>
    </row>
    <row r="328" s="2" customFormat="1">
      <c r="A328" s="40"/>
      <c r="B328" s="41"/>
      <c r="C328" s="42"/>
      <c r="D328" s="219" t="s">
        <v>180</v>
      </c>
      <c r="E328" s="42"/>
      <c r="F328" s="220" t="s">
        <v>209</v>
      </c>
      <c r="G328" s="42"/>
      <c r="H328" s="42"/>
      <c r="I328" s="221"/>
      <c r="J328" s="42"/>
      <c r="K328" s="42"/>
      <c r="L328" s="46"/>
      <c r="M328" s="222"/>
      <c r="N328" s="223"/>
      <c r="O328" s="86"/>
      <c r="P328" s="86"/>
      <c r="Q328" s="86"/>
      <c r="R328" s="86"/>
      <c r="S328" s="86"/>
      <c r="T328" s="87"/>
      <c r="U328" s="40"/>
      <c r="V328" s="40"/>
      <c r="W328" s="40"/>
      <c r="X328" s="40"/>
      <c r="Y328" s="40"/>
      <c r="Z328" s="40"/>
      <c r="AA328" s="40"/>
      <c r="AB328" s="40"/>
      <c r="AC328" s="40"/>
      <c r="AD328" s="40"/>
      <c r="AE328" s="40"/>
      <c r="AT328" s="18" t="s">
        <v>180</v>
      </c>
      <c r="AU328" s="18" t="s">
        <v>178</v>
      </c>
    </row>
    <row r="329" s="13" customFormat="1">
      <c r="A329" s="13"/>
      <c r="B329" s="224"/>
      <c r="C329" s="225"/>
      <c r="D329" s="219" t="s">
        <v>182</v>
      </c>
      <c r="E329" s="226" t="s">
        <v>32</v>
      </c>
      <c r="F329" s="227" t="s">
        <v>225</v>
      </c>
      <c r="G329" s="225"/>
      <c r="H329" s="226" t="s">
        <v>32</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182</v>
      </c>
      <c r="AU329" s="233" t="s">
        <v>178</v>
      </c>
      <c r="AV329" s="13" t="s">
        <v>85</v>
      </c>
      <c r="AW329" s="13" t="s">
        <v>39</v>
      </c>
      <c r="AX329" s="13" t="s">
        <v>77</v>
      </c>
      <c r="AY329" s="233" t="s">
        <v>168</v>
      </c>
    </row>
    <row r="330" s="14" customFormat="1">
      <c r="A330" s="14"/>
      <c r="B330" s="234"/>
      <c r="C330" s="235"/>
      <c r="D330" s="219" t="s">
        <v>182</v>
      </c>
      <c r="E330" s="236" t="s">
        <v>32</v>
      </c>
      <c r="F330" s="237" t="s">
        <v>226</v>
      </c>
      <c r="G330" s="235"/>
      <c r="H330" s="238">
        <v>314.375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182</v>
      </c>
      <c r="AU330" s="244" t="s">
        <v>178</v>
      </c>
      <c r="AV330" s="14" t="s">
        <v>178</v>
      </c>
      <c r="AW330" s="14" t="s">
        <v>39</v>
      </c>
      <c r="AX330" s="14" t="s">
        <v>77</v>
      </c>
      <c r="AY330" s="244" t="s">
        <v>168</v>
      </c>
    </row>
    <row r="331" s="13" customFormat="1">
      <c r="A331" s="13"/>
      <c r="B331" s="224"/>
      <c r="C331" s="225"/>
      <c r="D331" s="219" t="s">
        <v>182</v>
      </c>
      <c r="E331" s="226" t="s">
        <v>32</v>
      </c>
      <c r="F331" s="227" t="s">
        <v>227</v>
      </c>
      <c r="G331" s="225"/>
      <c r="H331" s="226" t="s">
        <v>32</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182</v>
      </c>
      <c r="AU331" s="233" t="s">
        <v>178</v>
      </c>
      <c r="AV331" s="13" t="s">
        <v>85</v>
      </c>
      <c r="AW331" s="13" t="s">
        <v>39</v>
      </c>
      <c r="AX331" s="13" t="s">
        <v>77</v>
      </c>
      <c r="AY331" s="233" t="s">
        <v>168</v>
      </c>
    </row>
    <row r="332" s="14" customFormat="1">
      <c r="A332" s="14"/>
      <c r="B332" s="234"/>
      <c r="C332" s="235"/>
      <c r="D332" s="219" t="s">
        <v>182</v>
      </c>
      <c r="E332" s="236" t="s">
        <v>32</v>
      </c>
      <c r="F332" s="237" t="s">
        <v>228</v>
      </c>
      <c r="G332" s="235"/>
      <c r="H332" s="238">
        <v>-20.25</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182</v>
      </c>
      <c r="AU332" s="244" t="s">
        <v>178</v>
      </c>
      <c r="AV332" s="14" t="s">
        <v>178</v>
      </c>
      <c r="AW332" s="14" t="s">
        <v>39</v>
      </c>
      <c r="AX332" s="14" t="s">
        <v>77</v>
      </c>
      <c r="AY332" s="244" t="s">
        <v>168</v>
      </c>
    </row>
    <row r="333" s="14" customFormat="1">
      <c r="A333" s="14"/>
      <c r="B333" s="234"/>
      <c r="C333" s="235"/>
      <c r="D333" s="219" t="s">
        <v>182</v>
      </c>
      <c r="E333" s="236" t="s">
        <v>32</v>
      </c>
      <c r="F333" s="237" t="s">
        <v>229</v>
      </c>
      <c r="G333" s="235"/>
      <c r="H333" s="238">
        <v>-13.5</v>
      </c>
      <c r="I333" s="239"/>
      <c r="J333" s="235"/>
      <c r="K333" s="235"/>
      <c r="L333" s="240"/>
      <c r="M333" s="241"/>
      <c r="N333" s="242"/>
      <c r="O333" s="242"/>
      <c r="P333" s="242"/>
      <c r="Q333" s="242"/>
      <c r="R333" s="242"/>
      <c r="S333" s="242"/>
      <c r="T333" s="243"/>
      <c r="U333" s="14"/>
      <c r="V333" s="14"/>
      <c r="W333" s="14"/>
      <c r="X333" s="14"/>
      <c r="Y333" s="14"/>
      <c r="Z333" s="14"/>
      <c r="AA333" s="14"/>
      <c r="AB333" s="14"/>
      <c r="AC333" s="14"/>
      <c r="AD333" s="14"/>
      <c r="AE333" s="14"/>
      <c r="AT333" s="244" t="s">
        <v>182</v>
      </c>
      <c r="AU333" s="244" t="s">
        <v>178</v>
      </c>
      <c r="AV333" s="14" t="s">
        <v>178</v>
      </c>
      <c r="AW333" s="14" t="s">
        <v>39</v>
      </c>
      <c r="AX333" s="14" t="s">
        <v>77</v>
      </c>
      <c r="AY333" s="244" t="s">
        <v>168</v>
      </c>
    </row>
    <row r="334" s="14" customFormat="1">
      <c r="A334" s="14"/>
      <c r="B334" s="234"/>
      <c r="C334" s="235"/>
      <c r="D334" s="219" t="s">
        <v>182</v>
      </c>
      <c r="E334" s="236" t="s">
        <v>32</v>
      </c>
      <c r="F334" s="237" t="s">
        <v>230</v>
      </c>
      <c r="G334" s="235"/>
      <c r="H334" s="238">
        <v>-11.25</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182</v>
      </c>
      <c r="AU334" s="244" t="s">
        <v>178</v>
      </c>
      <c r="AV334" s="14" t="s">
        <v>178</v>
      </c>
      <c r="AW334" s="14" t="s">
        <v>39</v>
      </c>
      <c r="AX334" s="14" t="s">
        <v>77</v>
      </c>
      <c r="AY334" s="244" t="s">
        <v>168</v>
      </c>
    </row>
    <row r="335" s="14" customFormat="1">
      <c r="A335" s="14"/>
      <c r="B335" s="234"/>
      <c r="C335" s="235"/>
      <c r="D335" s="219" t="s">
        <v>182</v>
      </c>
      <c r="E335" s="236" t="s">
        <v>32</v>
      </c>
      <c r="F335" s="237" t="s">
        <v>231</v>
      </c>
      <c r="G335" s="235"/>
      <c r="H335" s="238">
        <v>-0.81000000000000005</v>
      </c>
      <c r="I335" s="239"/>
      <c r="J335" s="235"/>
      <c r="K335" s="235"/>
      <c r="L335" s="240"/>
      <c r="M335" s="241"/>
      <c r="N335" s="242"/>
      <c r="O335" s="242"/>
      <c r="P335" s="242"/>
      <c r="Q335" s="242"/>
      <c r="R335" s="242"/>
      <c r="S335" s="242"/>
      <c r="T335" s="243"/>
      <c r="U335" s="14"/>
      <c r="V335" s="14"/>
      <c r="W335" s="14"/>
      <c r="X335" s="14"/>
      <c r="Y335" s="14"/>
      <c r="Z335" s="14"/>
      <c r="AA335" s="14"/>
      <c r="AB335" s="14"/>
      <c r="AC335" s="14"/>
      <c r="AD335" s="14"/>
      <c r="AE335" s="14"/>
      <c r="AT335" s="244" t="s">
        <v>182</v>
      </c>
      <c r="AU335" s="244" t="s">
        <v>178</v>
      </c>
      <c r="AV335" s="14" t="s">
        <v>178</v>
      </c>
      <c r="AW335" s="14" t="s">
        <v>39</v>
      </c>
      <c r="AX335" s="14" t="s">
        <v>77</v>
      </c>
      <c r="AY335" s="244" t="s">
        <v>168</v>
      </c>
    </row>
    <row r="336" s="14" customFormat="1">
      <c r="A336" s="14"/>
      <c r="B336" s="234"/>
      <c r="C336" s="235"/>
      <c r="D336" s="219" t="s">
        <v>182</v>
      </c>
      <c r="E336" s="236" t="s">
        <v>32</v>
      </c>
      <c r="F336" s="237" t="s">
        <v>232</v>
      </c>
      <c r="G336" s="235"/>
      <c r="H336" s="238">
        <v>-5.5199999999999996</v>
      </c>
      <c r="I336" s="239"/>
      <c r="J336" s="235"/>
      <c r="K336" s="235"/>
      <c r="L336" s="240"/>
      <c r="M336" s="241"/>
      <c r="N336" s="242"/>
      <c r="O336" s="242"/>
      <c r="P336" s="242"/>
      <c r="Q336" s="242"/>
      <c r="R336" s="242"/>
      <c r="S336" s="242"/>
      <c r="T336" s="243"/>
      <c r="U336" s="14"/>
      <c r="V336" s="14"/>
      <c r="W336" s="14"/>
      <c r="X336" s="14"/>
      <c r="Y336" s="14"/>
      <c r="Z336" s="14"/>
      <c r="AA336" s="14"/>
      <c r="AB336" s="14"/>
      <c r="AC336" s="14"/>
      <c r="AD336" s="14"/>
      <c r="AE336" s="14"/>
      <c r="AT336" s="244" t="s">
        <v>182</v>
      </c>
      <c r="AU336" s="244" t="s">
        <v>178</v>
      </c>
      <c r="AV336" s="14" t="s">
        <v>178</v>
      </c>
      <c r="AW336" s="14" t="s">
        <v>39</v>
      </c>
      <c r="AX336" s="14" t="s">
        <v>77</v>
      </c>
      <c r="AY336" s="244" t="s">
        <v>168</v>
      </c>
    </row>
    <row r="337" s="14" customFormat="1">
      <c r="A337" s="14"/>
      <c r="B337" s="234"/>
      <c r="C337" s="235"/>
      <c r="D337" s="219" t="s">
        <v>182</v>
      </c>
      <c r="E337" s="236" t="s">
        <v>32</v>
      </c>
      <c r="F337" s="237" t="s">
        <v>233</v>
      </c>
      <c r="G337" s="235"/>
      <c r="H337" s="238">
        <v>-1.125</v>
      </c>
      <c r="I337" s="239"/>
      <c r="J337" s="235"/>
      <c r="K337" s="235"/>
      <c r="L337" s="240"/>
      <c r="M337" s="241"/>
      <c r="N337" s="242"/>
      <c r="O337" s="242"/>
      <c r="P337" s="242"/>
      <c r="Q337" s="242"/>
      <c r="R337" s="242"/>
      <c r="S337" s="242"/>
      <c r="T337" s="243"/>
      <c r="U337" s="14"/>
      <c r="V337" s="14"/>
      <c r="W337" s="14"/>
      <c r="X337" s="14"/>
      <c r="Y337" s="14"/>
      <c r="Z337" s="14"/>
      <c r="AA337" s="14"/>
      <c r="AB337" s="14"/>
      <c r="AC337" s="14"/>
      <c r="AD337" s="14"/>
      <c r="AE337" s="14"/>
      <c r="AT337" s="244" t="s">
        <v>182</v>
      </c>
      <c r="AU337" s="244" t="s">
        <v>178</v>
      </c>
      <c r="AV337" s="14" t="s">
        <v>178</v>
      </c>
      <c r="AW337" s="14" t="s">
        <v>39</v>
      </c>
      <c r="AX337" s="14" t="s">
        <v>77</v>
      </c>
      <c r="AY337" s="244" t="s">
        <v>168</v>
      </c>
    </row>
    <row r="338" s="15" customFormat="1">
      <c r="A338" s="15"/>
      <c r="B338" s="245"/>
      <c r="C338" s="246"/>
      <c r="D338" s="219" t="s">
        <v>182</v>
      </c>
      <c r="E338" s="247" t="s">
        <v>32</v>
      </c>
      <c r="F338" s="248" t="s">
        <v>200</v>
      </c>
      <c r="G338" s="246"/>
      <c r="H338" s="249">
        <v>261.92000000000002</v>
      </c>
      <c r="I338" s="250"/>
      <c r="J338" s="246"/>
      <c r="K338" s="246"/>
      <c r="L338" s="251"/>
      <c r="M338" s="252"/>
      <c r="N338" s="253"/>
      <c r="O338" s="253"/>
      <c r="P338" s="253"/>
      <c r="Q338" s="253"/>
      <c r="R338" s="253"/>
      <c r="S338" s="253"/>
      <c r="T338" s="254"/>
      <c r="U338" s="15"/>
      <c r="V338" s="15"/>
      <c r="W338" s="15"/>
      <c r="X338" s="15"/>
      <c r="Y338" s="15"/>
      <c r="Z338" s="15"/>
      <c r="AA338" s="15"/>
      <c r="AB338" s="15"/>
      <c r="AC338" s="15"/>
      <c r="AD338" s="15"/>
      <c r="AE338" s="15"/>
      <c r="AT338" s="255" t="s">
        <v>182</v>
      </c>
      <c r="AU338" s="255" t="s">
        <v>178</v>
      </c>
      <c r="AV338" s="15" t="s">
        <v>177</v>
      </c>
      <c r="AW338" s="15" t="s">
        <v>39</v>
      </c>
      <c r="AX338" s="15" t="s">
        <v>85</v>
      </c>
      <c r="AY338" s="255" t="s">
        <v>168</v>
      </c>
    </row>
    <row r="339" s="2" customFormat="1" ht="14.4" customHeight="1">
      <c r="A339" s="40"/>
      <c r="B339" s="41"/>
      <c r="C339" s="256" t="s">
        <v>319</v>
      </c>
      <c r="D339" s="256" t="s">
        <v>210</v>
      </c>
      <c r="E339" s="257" t="s">
        <v>320</v>
      </c>
      <c r="F339" s="258" t="s">
        <v>321</v>
      </c>
      <c r="G339" s="259" t="s">
        <v>175</v>
      </c>
      <c r="H339" s="260">
        <v>267.15800000000002</v>
      </c>
      <c r="I339" s="261"/>
      <c r="J339" s="262">
        <f>ROUND(I339*H339,2)</f>
        <v>0</v>
      </c>
      <c r="K339" s="258" t="s">
        <v>176</v>
      </c>
      <c r="L339" s="263"/>
      <c r="M339" s="264" t="s">
        <v>32</v>
      </c>
      <c r="N339" s="265" t="s">
        <v>49</v>
      </c>
      <c r="O339" s="86"/>
      <c r="P339" s="215">
        <f>O339*H339</f>
        <v>0</v>
      </c>
      <c r="Q339" s="215">
        <v>0.0023999999999999998</v>
      </c>
      <c r="R339" s="215">
        <f>Q339*H339</f>
        <v>0.64117919999999995</v>
      </c>
      <c r="S339" s="215">
        <v>0</v>
      </c>
      <c r="T339" s="216">
        <f>S339*H339</f>
        <v>0</v>
      </c>
      <c r="U339" s="40"/>
      <c r="V339" s="40"/>
      <c r="W339" s="40"/>
      <c r="X339" s="40"/>
      <c r="Y339" s="40"/>
      <c r="Z339" s="40"/>
      <c r="AA339" s="40"/>
      <c r="AB339" s="40"/>
      <c r="AC339" s="40"/>
      <c r="AD339" s="40"/>
      <c r="AE339" s="40"/>
      <c r="AR339" s="217" t="s">
        <v>213</v>
      </c>
      <c r="AT339" s="217" t="s">
        <v>210</v>
      </c>
      <c r="AU339" s="217" t="s">
        <v>178</v>
      </c>
      <c r="AY339" s="18" t="s">
        <v>168</v>
      </c>
      <c r="BE339" s="218">
        <f>IF(N339="základní",J339,0)</f>
        <v>0</v>
      </c>
      <c r="BF339" s="218">
        <f>IF(N339="snížená",J339,0)</f>
        <v>0</v>
      </c>
      <c r="BG339" s="218">
        <f>IF(N339="zákl. přenesená",J339,0)</f>
        <v>0</v>
      </c>
      <c r="BH339" s="218">
        <f>IF(N339="sníž. přenesená",J339,0)</f>
        <v>0</v>
      </c>
      <c r="BI339" s="218">
        <f>IF(N339="nulová",J339,0)</f>
        <v>0</v>
      </c>
      <c r="BJ339" s="18" t="s">
        <v>178</v>
      </c>
      <c r="BK339" s="218">
        <f>ROUND(I339*H339,2)</f>
        <v>0</v>
      </c>
      <c r="BL339" s="18" t="s">
        <v>177</v>
      </c>
      <c r="BM339" s="217" t="s">
        <v>322</v>
      </c>
    </row>
    <row r="340" s="14" customFormat="1">
      <c r="A340" s="14"/>
      <c r="B340" s="234"/>
      <c r="C340" s="235"/>
      <c r="D340" s="219" t="s">
        <v>182</v>
      </c>
      <c r="E340" s="235"/>
      <c r="F340" s="237" t="s">
        <v>323</v>
      </c>
      <c r="G340" s="235"/>
      <c r="H340" s="238">
        <v>267.15800000000002</v>
      </c>
      <c r="I340" s="239"/>
      <c r="J340" s="235"/>
      <c r="K340" s="235"/>
      <c r="L340" s="240"/>
      <c r="M340" s="241"/>
      <c r="N340" s="242"/>
      <c r="O340" s="242"/>
      <c r="P340" s="242"/>
      <c r="Q340" s="242"/>
      <c r="R340" s="242"/>
      <c r="S340" s="242"/>
      <c r="T340" s="243"/>
      <c r="U340" s="14"/>
      <c r="V340" s="14"/>
      <c r="W340" s="14"/>
      <c r="X340" s="14"/>
      <c r="Y340" s="14"/>
      <c r="Z340" s="14"/>
      <c r="AA340" s="14"/>
      <c r="AB340" s="14"/>
      <c r="AC340" s="14"/>
      <c r="AD340" s="14"/>
      <c r="AE340" s="14"/>
      <c r="AT340" s="244" t="s">
        <v>182</v>
      </c>
      <c r="AU340" s="244" t="s">
        <v>178</v>
      </c>
      <c r="AV340" s="14" t="s">
        <v>178</v>
      </c>
      <c r="AW340" s="14" t="s">
        <v>4</v>
      </c>
      <c r="AX340" s="14" t="s">
        <v>85</v>
      </c>
      <c r="AY340" s="244" t="s">
        <v>168</v>
      </c>
    </row>
    <row r="341" s="2" customFormat="1" ht="49.05" customHeight="1">
      <c r="A341" s="40"/>
      <c r="B341" s="41"/>
      <c r="C341" s="206" t="s">
        <v>324</v>
      </c>
      <c r="D341" s="206" t="s">
        <v>172</v>
      </c>
      <c r="E341" s="207" t="s">
        <v>316</v>
      </c>
      <c r="F341" s="208" t="s">
        <v>317</v>
      </c>
      <c r="G341" s="209" t="s">
        <v>175</v>
      </c>
      <c r="H341" s="210">
        <v>5.2999999999999998</v>
      </c>
      <c r="I341" s="211"/>
      <c r="J341" s="212">
        <f>ROUND(I341*H341,2)</f>
        <v>0</v>
      </c>
      <c r="K341" s="208" t="s">
        <v>176</v>
      </c>
      <c r="L341" s="46"/>
      <c r="M341" s="213" t="s">
        <v>32</v>
      </c>
      <c r="N341" s="214" t="s">
        <v>49</v>
      </c>
      <c r="O341" s="86"/>
      <c r="P341" s="215">
        <f>O341*H341</f>
        <v>0</v>
      </c>
      <c r="Q341" s="215">
        <v>0.0086</v>
      </c>
      <c r="R341" s="215">
        <f>Q341*H341</f>
        <v>0.045579999999999996</v>
      </c>
      <c r="S341" s="215">
        <v>0</v>
      </c>
      <c r="T341" s="216">
        <f>S341*H341</f>
        <v>0</v>
      </c>
      <c r="U341" s="40"/>
      <c r="V341" s="40"/>
      <c r="W341" s="40"/>
      <c r="X341" s="40"/>
      <c r="Y341" s="40"/>
      <c r="Z341" s="40"/>
      <c r="AA341" s="40"/>
      <c r="AB341" s="40"/>
      <c r="AC341" s="40"/>
      <c r="AD341" s="40"/>
      <c r="AE341" s="40"/>
      <c r="AR341" s="217" t="s">
        <v>177</v>
      </c>
      <c r="AT341" s="217" t="s">
        <v>172</v>
      </c>
      <c r="AU341" s="217" t="s">
        <v>178</v>
      </c>
      <c r="AY341" s="18" t="s">
        <v>168</v>
      </c>
      <c r="BE341" s="218">
        <f>IF(N341="základní",J341,0)</f>
        <v>0</v>
      </c>
      <c r="BF341" s="218">
        <f>IF(N341="snížená",J341,0)</f>
        <v>0</v>
      </c>
      <c r="BG341" s="218">
        <f>IF(N341="zákl. přenesená",J341,0)</f>
        <v>0</v>
      </c>
      <c r="BH341" s="218">
        <f>IF(N341="sníž. přenesená",J341,0)</f>
        <v>0</v>
      </c>
      <c r="BI341" s="218">
        <f>IF(N341="nulová",J341,0)</f>
        <v>0</v>
      </c>
      <c r="BJ341" s="18" t="s">
        <v>178</v>
      </c>
      <c r="BK341" s="218">
        <f>ROUND(I341*H341,2)</f>
        <v>0</v>
      </c>
      <c r="BL341" s="18" t="s">
        <v>177</v>
      </c>
      <c r="BM341" s="217" t="s">
        <v>325</v>
      </c>
    </row>
    <row r="342" s="2" customFormat="1">
      <c r="A342" s="40"/>
      <c r="B342" s="41"/>
      <c r="C342" s="42"/>
      <c r="D342" s="219" t="s">
        <v>180</v>
      </c>
      <c r="E342" s="42"/>
      <c r="F342" s="220" t="s">
        <v>209</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8" t="s">
        <v>180</v>
      </c>
      <c r="AU342" s="18" t="s">
        <v>178</v>
      </c>
    </row>
    <row r="343" s="13" customFormat="1">
      <c r="A343" s="13"/>
      <c r="B343" s="224"/>
      <c r="C343" s="225"/>
      <c r="D343" s="219" t="s">
        <v>182</v>
      </c>
      <c r="E343" s="226" t="s">
        <v>32</v>
      </c>
      <c r="F343" s="227" t="s">
        <v>234</v>
      </c>
      <c r="G343" s="225"/>
      <c r="H343" s="226" t="s">
        <v>32</v>
      </c>
      <c r="I343" s="228"/>
      <c r="J343" s="225"/>
      <c r="K343" s="225"/>
      <c r="L343" s="229"/>
      <c r="M343" s="230"/>
      <c r="N343" s="231"/>
      <c r="O343" s="231"/>
      <c r="P343" s="231"/>
      <c r="Q343" s="231"/>
      <c r="R343" s="231"/>
      <c r="S343" s="231"/>
      <c r="T343" s="232"/>
      <c r="U343" s="13"/>
      <c r="V343" s="13"/>
      <c r="W343" s="13"/>
      <c r="X343" s="13"/>
      <c r="Y343" s="13"/>
      <c r="Z343" s="13"/>
      <c r="AA343" s="13"/>
      <c r="AB343" s="13"/>
      <c r="AC343" s="13"/>
      <c r="AD343" s="13"/>
      <c r="AE343" s="13"/>
      <c r="AT343" s="233" t="s">
        <v>182</v>
      </c>
      <c r="AU343" s="233" t="s">
        <v>178</v>
      </c>
      <c r="AV343" s="13" t="s">
        <v>85</v>
      </c>
      <c r="AW343" s="13" t="s">
        <v>39</v>
      </c>
      <c r="AX343" s="13" t="s">
        <v>77</v>
      </c>
      <c r="AY343" s="233" t="s">
        <v>168</v>
      </c>
    </row>
    <row r="344" s="14" customFormat="1">
      <c r="A344" s="14"/>
      <c r="B344" s="234"/>
      <c r="C344" s="235"/>
      <c r="D344" s="219" t="s">
        <v>182</v>
      </c>
      <c r="E344" s="236" t="s">
        <v>32</v>
      </c>
      <c r="F344" s="237" t="s">
        <v>235</v>
      </c>
      <c r="G344" s="235"/>
      <c r="H344" s="238">
        <v>2.6000000000000001</v>
      </c>
      <c r="I344" s="239"/>
      <c r="J344" s="235"/>
      <c r="K344" s="235"/>
      <c r="L344" s="240"/>
      <c r="M344" s="241"/>
      <c r="N344" s="242"/>
      <c r="O344" s="242"/>
      <c r="P344" s="242"/>
      <c r="Q344" s="242"/>
      <c r="R344" s="242"/>
      <c r="S344" s="242"/>
      <c r="T344" s="243"/>
      <c r="U344" s="14"/>
      <c r="V344" s="14"/>
      <c r="W344" s="14"/>
      <c r="X344" s="14"/>
      <c r="Y344" s="14"/>
      <c r="Z344" s="14"/>
      <c r="AA344" s="14"/>
      <c r="AB344" s="14"/>
      <c r="AC344" s="14"/>
      <c r="AD344" s="14"/>
      <c r="AE344" s="14"/>
      <c r="AT344" s="244" t="s">
        <v>182</v>
      </c>
      <c r="AU344" s="244" t="s">
        <v>178</v>
      </c>
      <c r="AV344" s="14" t="s">
        <v>178</v>
      </c>
      <c r="AW344" s="14" t="s">
        <v>39</v>
      </c>
      <c r="AX344" s="14" t="s">
        <v>77</v>
      </c>
      <c r="AY344" s="244" t="s">
        <v>168</v>
      </c>
    </row>
    <row r="345" s="13" customFormat="1">
      <c r="A345" s="13"/>
      <c r="B345" s="224"/>
      <c r="C345" s="225"/>
      <c r="D345" s="219" t="s">
        <v>182</v>
      </c>
      <c r="E345" s="226" t="s">
        <v>32</v>
      </c>
      <c r="F345" s="227" t="s">
        <v>236</v>
      </c>
      <c r="G345" s="225"/>
      <c r="H345" s="226" t="s">
        <v>32</v>
      </c>
      <c r="I345" s="228"/>
      <c r="J345" s="225"/>
      <c r="K345" s="225"/>
      <c r="L345" s="229"/>
      <c r="M345" s="230"/>
      <c r="N345" s="231"/>
      <c r="O345" s="231"/>
      <c r="P345" s="231"/>
      <c r="Q345" s="231"/>
      <c r="R345" s="231"/>
      <c r="S345" s="231"/>
      <c r="T345" s="232"/>
      <c r="U345" s="13"/>
      <c r="V345" s="13"/>
      <c r="W345" s="13"/>
      <c r="X345" s="13"/>
      <c r="Y345" s="13"/>
      <c r="Z345" s="13"/>
      <c r="AA345" s="13"/>
      <c r="AB345" s="13"/>
      <c r="AC345" s="13"/>
      <c r="AD345" s="13"/>
      <c r="AE345" s="13"/>
      <c r="AT345" s="233" t="s">
        <v>182</v>
      </c>
      <c r="AU345" s="233" t="s">
        <v>178</v>
      </c>
      <c r="AV345" s="13" t="s">
        <v>85</v>
      </c>
      <c r="AW345" s="13" t="s">
        <v>39</v>
      </c>
      <c r="AX345" s="13" t="s">
        <v>77</v>
      </c>
      <c r="AY345" s="233" t="s">
        <v>168</v>
      </c>
    </row>
    <row r="346" s="14" customFormat="1">
      <c r="A346" s="14"/>
      <c r="B346" s="234"/>
      <c r="C346" s="235"/>
      <c r="D346" s="219" t="s">
        <v>182</v>
      </c>
      <c r="E346" s="236" t="s">
        <v>32</v>
      </c>
      <c r="F346" s="237" t="s">
        <v>237</v>
      </c>
      <c r="G346" s="235"/>
      <c r="H346" s="238">
        <v>1.2</v>
      </c>
      <c r="I346" s="239"/>
      <c r="J346" s="235"/>
      <c r="K346" s="235"/>
      <c r="L346" s="240"/>
      <c r="M346" s="241"/>
      <c r="N346" s="242"/>
      <c r="O346" s="242"/>
      <c r="P346" s="242"/>
      <c r="Q346" s="242"/>
      <c r="R346" s="242"/>
      <c r="S346" s="242"/>
      <c r="T346" s="243"/>
      <c r="U346" s="14"/>
      <c r="V346" s="14"/>
      <c r="W346" s="14"/>
      <c r="X346" s="14"/>
      <c r="Y346" s="14"/>
      <c r="Z346" s="14"/>
      <c r="AA346" s="14"/>
      <c r="AB346" s="14"/>
      <c r="AC346" s="14"/>
      <c r="AD346" s="14"/>
      <c r="AE346" s="14"/>
      <c r="AT346" s="244" t="s">
        <v>182</v>
      </c>
      <c r="AU346" s="244" t="s">
        <v>178</v>
      </c>
      <c r="AV346" s="14" t="s">
        <v>178</v>
      </c>
      <c r="AW346" s="14" t="s">
        <v>39</v>
      </c>
      <c r="AX346" s="14" t="s">
        <v>77</v>
      </c>
      <c r="AY346" s="244" t="s">
        <v>168</v>
      </c>
    </row>
    <row r="347" s="13" customFormat="1">
      <c r="A347" s="13"/>
      <c r="B347" s="224"/>
      <c r="C347" s="225"/>
      <c r="D347" s="219" t="s">
        <v>182</v>
      </c>
      <c r="E347" s="226" t="s">
        <v>32</v>
      </c>
      <c r="F347" s="227" t="s">
        <v>238</v>
      </c>
      <c r="G347" s="225"/>
      <c r="H347" s="226" t="s">
        <v>32</v>
      </c>
      <c r="I347" s="228"/>
      <c r="J347" s="225"/>
      <c r="K347" s="225"/>
      <c r="L347" s="229"/>
      <c r="M347" s="230"/>
      <c r="N347" s="231"/>
      <c r="O347" s="231"/>
      <c r="P347" s="231"/>
      <c r="Q347" s="231"/>
      <c r="R347" s="231"/>
      <c r="S347" s="231"/>
      <c r="T347" s="232"/>
      <c r="U347" s="13"/>
      <c r="V347" s="13"/>
      <c r="W347" s="13"/>
      <c r="X347" s="13"/>
      <c r="Y347" s="13"/>
      <c r="Z347" s="13"/>
      <c r="AA347" s="13"/>
      <c r="AB347" s="13"/>
      <c r="AC347" s="13"/>
      <c r="AD347" s="13"/>
      <c r="AE347" s="13"/>
      <c r="AT347" s="233" t="s">
        <v>182</v>
      </c>
      <c r="AU347" s="233" t="s">
        <v>178</v>
      </c>
      <c r="AV347" s="13" t="s">
        <v>85</v>
      </c>
      <c r="AW347" s="13" t="s">
        <v>39</v>
      </c>
      <c r="AX347" s="13" t="s">
        <v>77</v>
      </c>
      <c r="AY347" s="233" t="s">
        <v>168</v>
      </c>
    </row>
    <row r="348" s="14" customFormat="1">
      <c r="A348" s="14"/>
      <c r="B348" s="234"/>
      <c r="C348" s="235"/>
      <c r="D348" s="219" t="s">
        <v>182</v>
      </c>
      <c r="E348" s="236" t="s">
        <v>32</v>
      </c>
      <c r="F348" s="237" t="s">
        <v>239</v>
      </c>
      <c r="G348" s="235"/>
      <c r="H348" s="238">
        <v>1.5</v>
      </c>
      <c r="I348" s="239"/>
      <c r="J348" s="235"/>
      <c r="K348" s="235"/>
      <c r="L348" s="240"/>
      <c r="M348" s="241"/>
      <c r="N348" s="242"/>
      <c r="O348" s="242"/>
      <c r="P348" s="242"/>
      <c r="Q348" s="242"/>
      <c r="R348" s="242"/>
      <c r="S348" s="242"/>
      <c r="T348" s="243"/>
      <c r="U348" s="14"/>
      <c r="V348" s="14"/>
      <c r="W348" s="14"/>
      <c r="X348" s="14"/>
      <c r="Y348" s="14"/>
      <c r="Z348" s="14"/>
      <c r="AA348" s="14"/>
      <c r="AB348" s="14"/>
      <c r="AC348" s="14"/>
      <c r="AD348" s="14"/>
      <c r="AE348" s="14"/>
      <c r="AT348" s="244" t="s">
        <v>182</v>
      </c>
      <c r="AU348" s="244" t="s">
        <v>178</v>
      </c>
      <c r="AV348" s="14" t="s">
        <v>178</v>
      </c>
      <c r="AW348" s="14" t="s">
        <v>39</v>
      </c>
      <c r="AX348" s="14" t="s">
        <v>77</v>
      </c>
      <c r="AY348" s="244" t="s">
        <v>168</v>
      </c>
    </row>
    <row r="349" s="15" customFormat="1">
      <c r="A349" s="15"/>
      <c r="B349" s="245"/>
      <c r="C349" s="246"/>
      <c r="D349" s="219" t="s">
        <v>182</v>
      </c>
      <c r="E349" s="247" t="s">
        <v>32</v>
      </c>
      <c r="F349" s="248" t="s">
        <v>200</v>
      </c>
      <c r="G349" s="246"/>
      <c r="H349" s="249">
        <v>5.2999999999999998</v>
      </c>
      <c r="I349" s="250"/>
      <c r="J349" s="246"/>
      <c r="K349" s="246"/>
      <c r="L349" s="251"/>
      <c r="M349" s="252"/>
      <c r="N349" s="253"/>
      <c r="O349" s="253"/>
      <c r="P349" s="253"/>
      <c r="Q349" s="253"/>
      <c r="R349" s="253"/>
      <c r="S349" s="253"/>
      <c r="T349" s="254"/>
      <c r="U349" s="15"/>
      <c r="V349" s="15"/>
      <c r="W349" s="15"/>
      <c r="X349" s="15"/>
      <c r="Y349" s="15"/>
      <c r="Z349" s="15"/>
      <c r="AA349" s="15"/>
      <c r="AB349" s="15"/>
      <c r="AC349" s="15"/>
      <c r="AD349" s="15"/>
      <c r="AE349" s="15"/>
      <c r="AT349" s="255" t="s">
        <v>182</v>
      </c>
      <c r="AU349" s="255" t="s">
        <v>178</v>
      </c>
      <c r="AV349" s="15" t="s">
        <v>177</v>
      </c>
      <c r="AW349" s="15" t="s">
        <v>39</v>
      </c>
      <c r="AX349" s="15" t="s">
        <v>85</v>
      </c>
      <c r="AY349" s="255" t="s">
        <v>168</v>
      </c>
    </row>
    <row r="350" s="2" customFormat="1" ht="24.15" customHeight="1">
      <c r="A350" s="40"/>
      <c r="B350" s="41"/>
      <c r="C350" s="256" t="s">
        <v>326</v>
      </c>
      <c r="D350" s="256" t="s">
        <v>210</v>
      </c>
      <c r="E350" s="257" t="s">
        <v>327</v>
      </c>
      <c r="F350" s="258" t="s">
        <v>328</v>
      </c>
      <c r="G350" s="259" t="s">
        <v>175</v>
      </c>
      <c r="H350" s="260">
        <v>5.4059999999999997</v>
      </c>
      <c r="I350" s="261"/>
      <c r="J350" s="262">
        <f>ROUND(I350*H350,2)</f>
        <v>0</v>
      </c>
      <c r="K350" s="258" t="s">
        <v>176</v>
      </c>
      <c r="L350" s="263"/>
      <c r="M350" s="264" t="s">
        <v>32</v>
      </c>
      <c r="N350" s="265" t="s">
        <v>49</v>
      </c>
      <c r="O350" s="86"/>
      <c r="P350" s="215">
        <f>O350*H350</f>
        <v>0</v>
      </c>
      <c r="Q350" s="215">
        <v>0.0047999999999999996</v>
      </c>
      <c r="R350" s="215">
        <f>Q350*H350</f>
        <v>0.025948799999999998</v>
      </c>
      <c r="S350" s="215">
        <v>0</v>
      </c>
      <c r="T350" s="216">
        <f>S350*H350</f>
        <v>0</v>
      </c>
      <c r="U350" s="40"/>
      <c r="V350" s="40"/>
      <c r="W350" s="40"/>
      <c r="X350" s="40"/>
      <c r="Y350" s="40"/>
      <c r="Z350" s="40"/>
      <c r="AA350" s="40"/>
      <c r="AB350" s="40"/>
      <c r="AC350" s="40"/>
      <c r="AD350" s="40"/>
      <c r="AE350" s="40"/>
      <c r="AR350" s="217" t="s">
        <v>213</v>
      </c>
      <c r="AT350" s="217" t="s">
        <v>210</v>
      </c>
      <c r="AU350" s="217" t="s">
        <v>178</v>
      </c>
      <c r="AY350" s="18" t="s">
        <v>168</v>
      </c>
      <c r="BE350" s="218">
        <f>IF(N350="základní",J350,0)</f>
        <v>0</v>
      </c>
      <c r="BF350" s="218">
        <f>IF(N350="snížená",J350,0)</f>
        <v>0</v>
      </c>
      <c r="BG350" s="218">
        <f>IF(N350="zákl. přenesená",J350,0)</f>
        <v>0</v>
      </c>
      <c r="BH350" s="218">
        <f>IF(N350="sníž. přenesená",J350,0)</f>
        <v>0</v>
      </c>
      <c r="BI350" s="218">
        <f>IF(N350="nulová",J350,0)</f>
        <v>0</v>
      </c>
      <c r="BJ350" s="18" t="s">
        <v>178</v>
      </c>
      <c r="BK350" s="218">
        <f>ROUND(I350*H350,2)</f>
        <v>0</v>
      </c>
      <c r="BL350" s="18" t="s">
        <v>177</v>
      </c>
      <c r="BM350" s="217" t="s">
        <v>329</v>
      </c>
    </row>
    <row r="351" s="14" customFormat="1">
      <c r="A351" s="14"/>
      <c r="B351" s="234"/>
      <c r="C351" s="235"/>
      <c r="D351" s="219" t="s">
        <v>182</v>
      </c>
      <c r="E351" s="235"/>
      <c r="F351" s="237" t="s">
        <v>330</v>
      </c>
      <c r="G351" s="235"/>
      <c r="H351" s="238">
        <v>5.4059999999999997</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182</v>
      </c>
      <c r="AU351" s="244" t="s">
        <v>178</v>
      </c>
      <c r="AV351" s="14" t="s">
        <v>178</v>
      </c>
      <c r="AW351" s="14" t="s">
        <v>4</v>
      </c>
      <c r="AX351" s="14" t="s">
        <v>85</v>
      </c>
      <c r="AY351" s="244" t="s">
        <v>168</v>
      </c>
    </row>
    <row r="352" s="2" customFormat="1" ht="49.05" customHeight="1">
      <c r="A352" s="40"/>
      <c r="B352" s="41"/>
      <c r="C352" s="206" t="s">
        <v>331</v>
      </c>
      <c r="D352" s="206" t="s">
        <v>172</v>
      </c>
      <c r="E352" s="207" t="s">
        <v>332</v>
      </c>
      <c r="F352" s="208" t="s">
        <v>333</v>
      </c>
      <c r="G352" s="209" t="s">
        <v>278</v>
      </c>
      <c r="H352" s="210">
        <v>119</v>
      </c>
      <c r="I352" s="211"/>
      <c r="J352" s="212">
        <f>ROUND(I352*H352,2)</f>
        <v>0</v>
      </c>
      <c r="K352" s="208" t="s">
        <v>176</v>
      </c>
      <c r="L352" s="46"/>
      <c r="M352" s="213" t="s">
        <v>32</v>
      </c>
      <c r="N352" s="214" t="s">
        <v>49</v>
      </c>
      <c r="O352" s="86"/>
      <c r="P352" s="215">
        <f>O352*H352</f>
        <v>0</v>
      </c>
      <c r="Q352" s="215">
        <v>0.0033899999999999998</v>
      </c>
      <c r="R352" s="215">
        <f>Q352*H352</f>
        <v>0.40340999999999999</v>
      </c>
      <c r="S352" s="215">
        <v>0</v>
      </c>
      <c r="T352" s="216">
        <f>S352*H352</f>
        <v>0</v>
      </c>
      <c r="U352" s="40"/>
      <c r="V352" s="40"/>
      <c r="W352" s="40"/>
      <c r="X352" s="40"/>
      <c r="Y352" s="40"/>
      <c r="Z352" s="40"/>
      <c r="AA352" s="40"/>
      <c r="AB352" s="40"/>
      <c r="AC352" s="40"/>
      <c r="AD352" s="40"/>
      <c r="AE352" s="40"/>
      <c r="AR352" s="217" t="s">
        <v>177</v>
      </c>
      <c r="AT352" s="217" t="s">
        <v>172</v>
      </c>
      <c r="AU352" s="217" t="s">
        <v>178</v>
      </c>
      <c r="AY352" s="18" t="s">
        <v>168</v>
      </c>
      <c r="BE352" s="218">
        <f>IF(N352="základní",J352,0)</f>
        <v>0</v>
      </c>
      <c r="BF352" s="218">
        <f>IF(N352="snížená",J352,0)</f>
        <v>0</v>
      </c>
      <c r="BG352" s="218">
        <f>IF(N352="zákl. přenesená",J352,0)</f>
        <v>0</v>
      </c>
      <c r="BH352" s="218">
        <f>IF(N352="sníž. přenesená",J352,0)</f>
        <v>0</v>
      </c>
      <c r="BI352" s="218">
        <f>IF(N352="nulová",J352,0)</f>
        <v>0</v>
      </c>
      <c r="BJ352" s="18" t="s">
        <v>178</v>
      </c>
      <c r="BK352" s="218">
        <f>ROUND(I352*H352,2)</f>
        <v>0</v>
      </c>
      <c r="BL352" s="18" t="s">
        <v>177</v>
      </c>
      <c r="BM352" s="217" t="s">
        <v>334</v>
      </c>
    </row>
    <row r="353" s="2" customFormat="1">
      <c r="A353" s="40"/>
      <c r="B353" s="41"/>
      <c r="C353" s="42"/>
      <c r="D353" s="219" t="s">
        <v>180</v>
      </c>
      <c r="E353" s="42"/>
      <c r="F353" s="220" t="s">
        <v>335</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8" t="s">
        <v>180</v>
      </c>
      <c r="AU353" s="18" t="s">
        <v>178</v>
      </c>
    </row>
    <row r="354" s="13" customFormat="1">
      <c r="A354" s="13"/>
      <c r="B354" s="224"/>
      <c r="C354" s="225"/>
      <c r="D354" s="219" t="s">
        <v>182</v>
      </c>
      <c r="E354" s="226" t="s">
        <v>32</v>
      </c>
      <c r="F354" s="227" t="s">
        <v>227</v>
      </c>
      <c r="G354" s="225"/>
      <c r="H354" s="226" t="s">
        <v>32</v>
      </c>
      <c r="I354" s="228"/>
      <c r="J354" s="225"/>
      <c r="K354" s="225"/>
      <c r="L354" s="229"/>
      <c r="M354" s="230"/>
      <c r="N354" s="231"/>
      <c r="O354" s="231"/>
      <c r="P354" s="231"/>
      <c r="Q354" s="231"/>
      <c r="R354" s="231"/>
      <c r="S354" s="231"/>
      <c r="T354" s="232"/>
      <c r="U354" s="13"/>
      <c r="V354" s="13"/>
      <c r="W354" s="13"/>
      <c r="X354" s="13"/>
      <c r="Y354" s="13"/>
      <c r="Z354" s="13"/>
      <c r="AA354" s="13"/>
      <c r="AB354" s="13"/>
      <c r="AC354" s="13"/>
      <c r="AD354" s="13"/>
      <c r="AE354" s="13"/>
      <c r="AT354" s="233" t="s">
        <v>182</v>
      </c>
      <c r="AU354" s="233" t="s">
        <v>178</v>
      </c>
      <c r="AV354" s="13" t="s">
        <v>85</v>
      </c>
      <c r="AW354" s="13" t="s">
        <v>39</v>
      </c>
      <c r="AX354" s="13" t="s">
        <v>77</v>
      </c>
      <c r="AY354" s="233" t="s">
        <v>168</v>
      </c>
    </row>
    <row r="355" s="14" customFormat="1">
      <c r="A355" s="14"/>
      <c r="B355" s="234"/>
      <c r="C355" s="235"/>
      <c r="D355" s="219" t="s">
        <v>182</v>
      </c>
      <c r="E355" s="236" t="s">
        <v>32</v>
      </c>
      <c r="F355" s="237" t="s">
        <v>281</v>
      </c>
      <c r="G355" s="235"/>
      <c r="H355" s="238">
        <v>40.5</v>
      </c>
      <c r="I355" s="239"/>
      <c r="J355" s="235"/>
      <c r="K355" s="235"/>
      <c r="L355" s="240"/>
      <c r="M355" s="241"/>
      <c r="N355" s="242"/>
      <c r="O355" s="242"/>
      <c r="P355" s="242"/>
      <c r="Q355" s="242"/>
      <c r="R355" s="242"/>
      <c r="S355" s="242"/>
      <c r="T355" s="243"/>
      <c r="U355" s="14"/>
      <c r="V355" s="14"/>
      <c r="W355" s="14"/>
      <c r="X355" s="14"/>
      <c r="Y355" s="14"/>
      <c r="Z355" s="14"/>
      <c r="AA355" s="14"/>
      <c r="AB355" s="14"/>
      <c r="AC355" s="14"/>
      <c r="AD355" s="14"/>
      <c r="AE355" s="14"/>
      <c r="AT355" s="244" t="s">
        <v>182</v>
      </c>
      <c r="AU355" s="244" t="s">
        <v>178</v>
      </c>
      <c r="AV355" s="14" t="s">
        <v>178</v>
      </c>
      <c r="AW355" s="14" t="s">
        <v>39</v>
      </c>
      <c r="AX355" s="14" t="s">
        <v>77</v>
      </c>
      <c r="AY355" s="244" t="s">
        <v>168</v>
      </c>
    </row>
    <row r="356" s="14" customFormat="1">
      <c r="A356" s="14"/>
      <c r="B356" s="234"/>
      <c r="C356" s="235"/>
      <c r="D356" s="219" t="s">
        <v>182</v>
      </c>
      <c r="E356" s="236" t="s">
        <v>32</v>
      </c>
      <c r="F356" s="237" t="s">
        <v>282</v>
      </c>
      <c r="G356" s="235"/>
      <c r="H356" s="238">
        <v>21</v>
      </c>
      <c r="I356" s="239"/>
      <c r="J356" s="235"/>
      <c r="K356" s="235"/>
      <c r="L356" s="240"/>
      <c r="M356" s="241"/>
      <c r="N356" s="242"/>
      <c r="O356" s="242"/>
      <c r="P356" s="242"/>
      <c r="Q356" s="242"/>
      <c r="R356" s="242"/>
      <c r="S356" s="242"/>
      <c r="T356" s="243"/>
      <c r="U356" s="14"/>
      <c r="V356" s="14"/>
      <c r="W356" s="14"/>
      <c r="X356" s="14"/>
      <c r="Y356" s="14"/>
      <c r="Z356" s="14"/>
      <c r="AA356" s="14"/>
      <c r="AB356" s="14"/>
      <c r="AC356" s="14"/>
      <c r="AD356" s="14"/>
      <c r="AE356" s="14"/>
      <c r="AT356" s="244" t="s">
        <v>182</v>
      </c>
      <c r="AU356" s="244" t="s">
        <v>178</v>
      </c>
      <c r="AV356" s="14" t="s">
        <v>178</v>
      </c>
      <c r="AW356" s="14" t="s">
        <v>39</v>
      </c>
      <c r="AX356" s="14" t="s">
        <v>77</v>
      </c>
      <c r="AY356" s="244" t="s">
        <v>168</v>
      </c>
    </row>
    <row r="357" s="14" customFormat="1">
      <c r="A357" s="14"/>
      <c r="B357" s="234"/>
      <c r="C357" s="235"/>
      <c r="D357" s="219" t="s">
        <v>182</v>
      </c>
      <c r="E357" s="236" t="s">
        <v>32</v>
      </c>
      <c r="F357" s="237" t="s">
        <v>283</v>
      </c>
      <c r="G357" s="235"/>
      <c r="H357" s="238">
        <v>37.5</v>
      </c>
      <c r="I357" s="239"/>
      <c r="J357" s="235"/>
      <c r="K357" s="235"/>
      <c r="L357" s="240"/>
      <c r="M357" s="241"/>
      <c r="N357" s="242"/>
      <c r="O357" s="242"/>
      <c r="P357" s="242"/>
      <c r="Q357" s="242"/>
      <c r="R357" s="242"/>
      <c r="S357" s="242"/>
      <c r="T357" s="243"/>
      <c r="U357" s="14"/>
      <c r="V357" s="14"/>
      <c r="W357" s="14"/>
      <c r="X357" s="14"/>
      <c r="Y357" s="14"/>
      <c r="Z357" s="14"/>
      <c r="AA357" s="14"/>
      <c r="AB357" s="14"/>
      <c r="AC357" s="14"/>
      <c r="AD357" s="14"/>
      <c r="AE357" s="14"/>
      <c r="AT357" s="244" t="s">
        <v>182</v>
      </c>
      <c r="AU357" s="244" t="s">
        <v>178</v>
      </c>
      <c r="AV357" s="14" t="s">
        <v>178</v>
      </c>
      <c r="AW357" s="14" t="s">
        <v>39</v>
      </c>
      <c r="AX357" s="14" t="s">
        <v>77</v>
      </c>
      <c r="AY357" s="244" t="s">
        <v>168</v>
      </c>
    </row>
    <row r="358" s="14" customFormat="1">
      <c r="A358" s="14"/>
      <c r="B358" s="234"/>
      <c r="C358" s="235"/>
      <c r="D358" s="219" t="s">
        <v>182</v>
      </c>
      <c r="E358" s="236" t="s">
        <v>32</v>
      </c>
      <c r="F358" s="237" t="s">
        <v>284</v>
      </c>
      <c r="G358" s="235"/>
      <c r="H358" s="238">
        <v>5.4000000000000004</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182</v>
      </c>
      <c r="AU358" s="244" t="s">
        <v>178</v>
      </c>
      <c r="AV358" s="14" t="s">
        <v>178</v>
      </c>
      <c r="AW358" s="14" t="s">
        <v>39</v>
      </c>
      <c r="AX358" s="14" t="s">
        <v>77</v>
      </c>
      <c r="AY358" s="244" t="s">
        <v>168</v>
      </c>
    </row>
    <row r="359" s="14" customFormat="1">
      <c r="A359" s="14"/>
      <c r="B359" s="234"/>
      <c r="C359" s="235"/>
      <c r="D359" s="219" t="s">
        <v>182</v>
      </c>
      <c r="E359" s="236" t="s">
        <v>32</v>
      </c>
      <c r="F359" s="237" t="s">
        <v>285</v>
      </c>
      <c r="G359" s="235"/>
      <c r="H359" s="238">
        <v>11.6</v>
      </c>
      <c r="I359" s="239"/>
      <c r="J359" s="235"/>
      <c r="K359" s="235"/>
      <c r="L359" s="240"/>
      <c r="M359" s="241"/>
      <c r="N359" s="242"/>
      <c r="O359" s="242"/>
      <c r="P359" s="242"/>
      <c r="Q359" s="242"/>
      <c r="R359" s="242"/>
      <c r="S359" s="242"/>
      <c r="T359" s="243"/>
      <c r="U359" s="14"/>
      <c r="V359" s="14"/>
      <c r="W359" s="14"/>
      <c r="X359" s="14"/>
      <c r="Y359" s="14"/>
      <c r="Z359" s="14"/>
      <c r="AA359" s="14"/>
      <c r="AB359" s="14"/>
      <c r="AC359" s="14"/>
      <c r="AD359" s="14"/>
      <c r="AE359" s="14"/>
      <c r="AT359" s="244" t="s">
        <v>182</v>
      </c>
      <c r="AU359" s="244" t="s">
        <v>178</v>
      </c>
      <c r="AV359" s="14" t="s">
        <v>178</v>
      </c>
      <c r="AW359" s="14" t="s">
        <v>39</v>
      </c>
      <c r="AX359" s="14" t="s">
        <v>77</v>
      </c>
      <c r="AY359" s="244" t="s">
        <v>168</v>
      </c>
    </row>
    <row r="360" s="14" customFormat="1">
      <c r="A360" s="14"/>
      <c r="B360" s="234"/>
      <c r="C360" s="235"/>
      <c r="D360" s="219" t="s">
        <v>182</v>
      </c>
      <c r="E360" s="236" t="s">
        <v>32</v>
      </c>
      <c r="F360" s="237" t="s">
        <v>286</v>
      </c>
      <c r="G360" s="235"/>
      <c r="H360" s="238">
        <v>3</v>
      </c>
      <c r="I360" s="239"/>
      <c r="J360" s="235"/>
      <c r="K360" s="235"/>
      <c r="L360" s="240"/>
      <c r="M360" s="241"/>
      <c r="N360" s="242"/>
      <c r="O360" s="242"/>
      <c r="P360" s="242"/>
      <c r="Q360" s="242"/>
      <c r="R360" s="242"/>
      <c r="S360" s="242"/>
      <c r="T360" s="243"/>
      <c r="U360" s="14"/>
      <c r="V360" s="14"/>
      <c r="W360" s="14"/>
      <c r="X360" s="14"/>
      <c r="Y360" s="14"/>
      <c r="Z360" s="14"/>
      <c r="AA360" s="14"/>
      <c r="AB360" s="14"/>
      <c r="AC360" s="14"/>
      <c r="AD360" s="14"/>
      <c r="AE360" s="14"/>
      <c r="AT360" s="244" t="s">
        <v>182</v>
      </c>
      <c r="AU360" s="244" t="s">
        <v>178</v>
      </c>
      <c r="AV360" s="14" t="s">
        <v>178</v>
      </c>
      <c r="AW360" s="14" t="s">
        <v>39</v>
      </c>
      <c r="AX360" s="14" t="s">
        <v>77</v>
      </c>
      <c r="AY360" s="244" t="s">
        <v>168</v>
      </c>
    </row>
    <row r="361" s="15" customFormat="1">
      <c r="A361" s="15"/>
      <c r="B361" s="245"/>
      <c r="C361" s="246"/>
      <c r="D361" s="219" t="s">
        <v>182</v>
      </c>
      <c r="E361" s="247" t="s">
        <v>32</v>
      </c>
      <c r="F361" s="248" t="s">
        <v>200</v>
      </c>
      <c r="G361" s="246"/>
      <c r="H361" s="249">
        <v>119</v>
      </c>
      <c r="I361" s="250"/>
      <c r="J361" s="246"/>
      <c r="K361" s="246"/>
      <c r="L361" s="251"/>
      <c r="M361" s="252"/>
      <c r="N361" s="253"/>
      <c r="O361" s="253"/>
      <c r="P361" s="253"/>
      <c r="Q361" s="253"/>
      <c r="R361" s="253"/>
      <c r="S361" s="253"/>
      <c r="T361" s="254"/>
      <c r="U361" s="15"/>
      <c r="V361" s="15"/>
      <c r="W361" s="15"/>
      <c r="X361" s="15"/>
      <c r="Y361" s="15"/>
      <c r="Z361" s="15"/>
      <c r="AA361" s="15"/>
      <c r="AB361" s="15"/>
      <c r="AC361" s="15"/>
      <c r="AD361" s="15"/>
      <c r="AE361" s="15"/>
      <c r="AT361" s="255" t="s">
        <v>182</v>
      </c>
      <c r="AU361" s="255" t="s">
        <v>178</v>
      </c>
      <c r="AV361" s="15" t="s">
        <v>177</v>
      </c>
      <c r="AW361" s="15" t="s">
        <v>39</v>
      </c>
      <c r="AX361" s="15" t="s">
        <v>85</v>
      </c>
      <c r="AY361" s="255" t="s">
        <v>168</v>
      </c>
    </row>
    <row r="362" s="2" customFormat="1" ht="14.4" customHeight="1">
      <c r="A362" s="40"/>
      <c r="B362" s="41"/>
      <c r="C362" s="256" t="s">
        <v>336</v>
      </c>
      <c r="D362" s="256" t="s">
        <v>210</v>
      </c>
      <c r="E362" s="257" t="s">
        <v>337</v>
      </c>
      <c r="F362" s="258" t="s">
        <v>338</v>
      </c>
      <c r="G362" s="259" t="s">
        <v>175</v>
      </c>
      <c r="H362" s="260">
        <v>43.197000000000003</v>
      </c>
      <c r="I362" s="261"/>
      <c r="J362" s="262">
        <f>ROUND(I362*H362,2)</f>
        <v>0</v>
      </c>
      <c r="K362" s="258" t="s">
        <v>176</v>
      </c>
      <c r="L362" s="263"/>
      <c r="M362" s="264" t="s">
        <v>32</v>
      </c>
      <c r="N362" s="265" t="s">
        <v>49</v>
      </c>
      <c r="O362" s="86"/>
      <c r="P362" s="215">
        <f>O362*H362</f>
        <v>0</v>
      </c>
      <c r="Q362" s="215">
        <v>0.00044999999999999999</v>
      </c>
      <c r="R362" s="215">
        <f>Q362*H362</f>
        <v>0.019438650000000002</v>
      </c>
      <c r="S362" s="215">
        <v>0</v>
      </c>
      <c r="T362" s="216">
        <f>S362*H362</f>
        <v>0</v>
      </c>
      <c r="U362" s="40"/>
      <c r="V362" s="40"/>
      <c r="W362" s="40"/>
      <c r="X362" s="40"/>
      <c r="Y362" s="40"/>
      <c r="Z362" s="40"/>
      <c r="AA362" s="40"/>
      <c r="AB362" s="40"/>
      <c r="AC362" s="40"/>
      <c r="AD362" s="40"/>
      <c r="AE362" s="40"/>
      <c r="AR362" s="217" t="s">
        <v>213</v>
      </c>
      <c r="AT362" s="217" t="s">
        <v>210</v>
      </c>
      <c r="AU362" s="217" t="s">
        <v>178</v>
      </c>
      <c r="AY362" s="18" t="s">
        <v>168</v>
      </c>
      <c r="BE362" s="218">
        <f>IF(N362="základní",J362,0)</f>
        <v>0</v>
      </c>
      <c r="BF362" s="218">
        <f>IF(N362="snížená",J362,0)</f>
        <v>0</v>
      </c>
      <c r="BG362" s="218">
        <f>IF(N362="zákl. přenesená",J362,0)</f>
        <v>0</v>
      </c>
      <c r="BH362" s="218">
        <f>IF(N362="sníž. přenesená",J362,0)</f>
        <v>0</v>
      </c>
      <c r="BI362" s="218">
        <f>IF(N362="nulová",J362,0)</f>
        <v>0</v>
      </c>
      <c r="BJ362" s="18" t="s">
        <v>178</v>
      </c>
      <c r="BK362" s="218">
        <f>ROUND(I362*H362,2)</f>
        <v>0</v>
      </c>
      <c r="BL362" s="18" t="s">
        <v>177</v>
      </c>
      <c r="BM362" s="217" t="s">
        <v>339</v>
      </c>
    </row>
    <row r="363" s="13" customFormat="1">
      <c r="A363" s="13"/>
      <c r="B363" s="224"/>
      <c r="C363" s="225"/>
      <c r="D363" s="219" t="s">
        <v>182</v>
      </c>
      <c r="E363" s="226" t="s">
        <v>32</v>
      </c>
      <c r="F363" s="227" t="s">
        <v>227</v>
      </c>
      <c r="G363" s="225"/>
      <c r="H363" s="226" t="s">
        <v>32</v>
      </c>
      <c r="I363" s="228"/>
      <c r="J363" s="225"/>
      <c r="K363" s="225"/>
      <c r="L363" s="229"/>
      <c r="M363" s="230"/>
      <c r="N363" s="231"/>
      <c r="O363" s="231"/>
      <c r="P363" s="231"/>
      <c r="Q363" s="231"/>
      <c r="R363" s="231"/>
      <c r="S363" s="231"/>
      <c r="T363" s="232"/>
      <c r="U363" s="13"/>
      <c r="V363" s="13"/>
      <c r="W363" s="13"/>
      <c r="X363" s="13"/>
      <c r="Y363" s="13"/>
      <c r="Z363" s="13"/>
      <c r="AA363" s="13"/>
      <c r="AB363" s="13"/>
      <c r="AC363" s="13"/>
      <c r="AD363" s="13"/>
      <c r="AE363" s="13"/>
      <c r="AT363" s="233" t="s">
        <v>182</v>
      </c>
      <c r="AU363" s="233" t="s">
        <v>178</v>
      </c>
      <c r="AV363" s="13" t="s">
        <v>85</v>
      </c>
      <c r="AW363" s="13" t="s">
        <v>39</v>
      </c>
      <c r="AX363" s="13" t="s">
        <v>77</v>
      </c>
      <c r="AY363" s="233" t="s">
        <v>168</v>
      </c>
    </row>
    <row r="364" s="14" customFormat="1">
      <c r="A364" s="14"/>
      <c r="B364" s="234"/>
      <c r="C364" s="235"/>
      <c r="D364" s="219" t="s">
        <v>182</v>
      </c>
      <c r="E364" s="236" t="s">
        <v>32</v>
      </c>
      <c r="F364" s="237" t="s">
        <v>242</v>
      </c>
      <c r="G364" s="235"/>
      <c r="H364" s="238">
        <v>13.365</v>
      </c>
      <c r="I364" s="239"/>
      <c r="J364" s="235"/>
      <c r="K364" s="235"/>
      <c r="L364" s="240"/>
      <c r="M364" s="241"/>
      <c r="N364" s="242"/>
      <c r="O364" s="242"/>
      <c r="P364" s="242"/>
      <c r="Q364" s="242"/>
      <c r="R364" s="242"/>
      <c r="S364" s="242"/>
      <c r="T364" s="243"/>
      <c r="U364" s="14"/>
      <c r="V364" s="14"/>
      <c r="W364" s="14"/>
      <c r="X364" s="14"/>
      <c r="Y364" s="14"/>
      <c r="Z364" s="14"/>
      <c r="AA364" s="14"/>
      <c r="AB364" s="14"/>
      <c r="AC364" s="14"/>
      <c r="AD364" s="14"/>
      <c r="AE364" s="14"/>
      <c r="AT364" s="244" t="s">
        <v>182</v>
      </c>
      <c r="AU364" s="244" t="s">
        <v>178</v>
      </c>
      <c r="AV364" s="14" t="s">
        <v>178</v>
      </c>
      <c r="AW364" s="14" t="s">
        <v>39</v>
      </c>
      <c r="AX364" s="14" t="s">
        <v>77</v>
      </c>
      <c r="AY364" s="244" t="s">
        <v>168</v>
      </c>
    </row>
    <row r="365" s="14" customFormat="1">
      <c r="A365" s="14"/>
      <c r="B365" s="234"/>
      <c r="C365" s="235"/>
      <c r="D365" s="219" t="s">
        <v>182</v>
      </c>
      <c r="E365" s="236" t="s">
        <v>32</v>
      </c>
      <c r="F365" s="237" t="s">
        <v>243</v>
      </c>
      <c r="G365" s="235"/>
      <c r="H365" s="238">
        <v>6.9299999999999997</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182</v>
      </c>
      <c r="AU365" s="244" t="s">
        <v>178</v>
      </c>
      <c r="AV365" s="14" t="s">
        <v>178</v>
      </c>
      <c r="AW365" s="14" t="s">
        <v>39</v>
      </c>
      <c r="AX365" s="14" t="s">
        <v>77</v>
      </c>
      <c r="AY365" s="244" t="s">
        <v>168</v>
      </c>
    </row>
    <row r="366" s="14" customFormat="1">
      <c r="A366" s="14"/>
      <c r="B366" s="234"/>
      <c r="C366" s="235"/>
      <c r="D366" s="219" t="s">
        <v>182</v>
      </c>
      <c r="E366" s="236" t="s">
        <v>32</v>
      </c>
      <c r="F366" s="237" t="s">
        <v>244</v>
      </c>
      <c r="G366" s="235"/>
      <c r="H366" s="238">
        <v>12.375</v>
      </c>
      <c r="I366" s="239"/>
      <c r="J366" s="235"/>
      <c r="K366" s="235"/>
      <c r="L366" s="240"/>
      <c r="M366" s="241"/>
      <c r="N366" s="242"/>
      <c r="O366" s="242"/>
      <c r="P366" s="242"/>
      <c r="Q366" s="242"/>
      <c r="R366" s="242"/>
      <c r="S366" s="242"/>
      <c r="T366" s="243"/>
      <c r="U366" s="14"/>
      <c r="V366" s="14"/>
      <c r="W366" s="14"/>
      <c r="X366" s="14"/>
      <c r="Y366" s="14"/>
      <c r="Z366" s="14"/>
      <c r="AA366" s="14"/>
      <c r="AB366" s="14"/>
      <c r="AC366" s="14"/>
      <c r="AD366" s="14"/>
      <c r="AE366" s="14"/>
      <c r="AT366" s="244" t="s">
        <v>182</v>
      </c>
      <c r="AU366" s="244" t="s">
        <v>178</v>
      </c>
      <c r="AV366" s="14" t="s">
        <v>178</v>
      </c>
      <c r="AW366" s="14" t="s">
        <v>39</v>
      </c>
      <c r="AX366" s="14" t="s">
        <v>77</v>
      </c>
      <c r="AY366" s="244" t="s">
        <v>168</v>
      </c>
    </row>
    <row r="367" s="14" customFormat="1">
      <c r="A367" s="14"/>
      <c r="B367" s="234"/>
      <c r="C367" s="235"/>
      <c r="D367" s="219" t="s">
        <v>182</v>
      </c>
      <c r="E367" s="236" t="s">
        <v>32</v>
      </c>
      <c r="F367" s="237" t="s">
        <v>245</v>
      </c>
      <c r="G367" s="235"/>
      <c r="H367" s="238">
        <v>1.782</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182</v>
      </c>
      <c r="AU367" s="244" t="s">
        <v>178</v>
      </c>
      <c r="AV367" s="14" t="s">
        <v>178</v>
      </c>
      <c r="AW367" s="14" t="s">
        <v>39</v>
      </c>
      <c r="AX367" s="14" t="s">
        <v>77</v>
      </c>
      <c r="AY367" s="244" t="s">
        <v>168</v>
      </c>
    </row>
    <row r="368" s="14" customFormat="1">
      <c r="A368" s="14"/>
      <c r="B368" s="234"/>
      <c r="C368" s="235"/>
      <c r="D368" s="219" t="s">
        <v>182</v>
      </c>
      <c r="E368" s="236" t="s">
        <v>32</v>
      </c>
      <c r="F368" s="237" t="s">
        <v>246</v>
      </c>
      <c r="G368" s="235"/>
      <c r="H368" s="238">
        <v>3.8279999999999998</v>
      </c>
      <c r="I368" s="239"/>
      <c r="J368" s="235"/>
      <c r="K368" s="235"/>
      <c r="L368" s="240"/>
      <c r="M368" s="241"/>
      <c r="N368" s="242"/>
      <c r="O368" s="242"/>
      <c r="P368" s="242"/>
      <c r="Q368" s="242"/>
      <c r="R368" s="242"/>
      <c r="S368" s="242"/>
      <c r="T368" s="243"/>
      <c r="U368" s="14"/>
      <c r="V368" s="14"/>
      <c r="W368" s="14"/>
      <c r="X368" s="14"/>
      <c r="Y368" s="14"/>
      <c r="Z368" s="14"/>
      <c r="AA368" s="14"/>
      <c r="AB368" s="14"/>
      <c r="AC368" s="14"/>
      <c r="AD368" s="14"/>
      <c r="AE368" s="14"/>
      <c r="AT368" s="244" t="s">
        <v>182</v>
      </c>
      <c r="AU368" s="244" t="s">
        <v>178</v>
      </c>
      <c r="AV368" s="14" t="s">
        <v>178</v>
      </c>
      <c r="AW368" s="14" t="s">
        <v>39</v>
      </c>
      <c r="AX368" s="14" t="s">
        <v>77</v>
      </c>
      <c r="AY368" s="244" t="s">
        <v>168</v>
      </c>
    </row>
    <row r="369" s="14" customFormat="1">
      <c r="A369" s="14"/>
      <c r="B369" s="234"/>
      <c r="C369" s="235"/>
      <c r="D369" s="219" t="s">
        <v>182</v>
      </c>
      <c r="E369" s="236" t="s">
        <v>32</v>
      </c>
      <c r="F369" s="237" t="s">
        <v>247</v>
      </c>
      <c r="G369" s="235"/>
      <c r="H369" s="238">
        <v>0.98999999999999999</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182</v>
      </c>
      <c r="AU369" s="244" t="s">
        <v>178</v>
      </c>
      <c r="AV369" s="14" t="s">
        <v>178</v>
      </c>
      <c r="AW369" s="14" t="s">
        <v>39</v>
      </c>
      <c r="AX369" s="14" t="s">
        <v>77</v>
      </c>
      <c r="AY369" s="244" t="s">
        <v>168</v>
      </c>
    </row>
    <row r="370" s="15" customFormat="1">
      <c r="A370" s="15"/>
      <c r="B370" s="245"/>
      <c r="C370" s="246"/>
      <c r="D370" s="219" t="s">
        <v>182</v>
      </c>
      <c r="E370" s="247" t="s">
        <v>32</v>
      </c>
      <c r="F370" s="248" t="s">
        <v>200</v>
      </c>
      <c r="G370" s="246"/>
      <c r="H370" s="249">
        <v>39.270000000000003</v>
      </c>
      <c r="I370" s="250"/>
      <c r="J370" s="246"/>
      <c r="K370" s="246"/>
      <c r="L370" s="251"/>
      <c r="M370" s="252"/>
      <c r="N370" s="253"/>
      <c r="O370" s="253"/>
      <c r="P370" s="253"/>
      <c r="Q370" s="253"/>
      <c r="R370" s="253"/>
      <c r="S370" s="253"/>
      <c r="T370" s="254"/>
      <c r="U370" s="15"/>
      <c r="V370" s="15"/>
      <c r="W370" s="15"/>
      <c r="X370" s="15"/>
      <c r="Y370" s="15"/>
      <c r="Z370" s="15"/>
      <c r="AA370" s="15"/>
      <c r="AB370" s="15"/>
      <c r="AC370" s="15"/>
      <c r="AD370" s="15"/>
      <c r="AE370" s="15"/>
      <c r="AT370" s="255" t="s">
        <v>182</v>
      </c>
      <c r="AU370" s="255" t="s">
        <v>178</v>
      </c>
      <c r="AV370" s="15" t="s">
        <v>177</v>
      </c>
      <c r="AW370" s="15" t="s">
        <v>39</v>
      </c>
      <c r="AX370" s="15" t="s">
        <v>85</v>
      </c>
      <c r="AY370" s="255" t="s">
        <v>168</v>
      </c>
    </row>
    <row r="371" s="14" customFormat="1">
      <c r="A371" s="14"/>
      <c r="B371" s="234"/>
      <c r="C371" s="235"/>
      <c r="D371" s="219" t="s">
        <v>182</v>
      </c>
      <c r="E371" s="235"/>
      <c r="F371" s="237" t="s">
        <v>340</v>
      </c>
      <c r="G371" s="235"/>
      <c r="H371" s="238">
        <v>43.197000000000003</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182</v>
      </c>
      <c r="AU371" s="244" t="s">
        <v>178</v>
      </c>
      <c r="AV371" s="14" t="s">
        <v>178</v>
      </c>
      <c r="AW371" s="14" t="s">
        <v>4</v>
      </c>
      <c r="AX371" s="14" t="s">
        <v>85</v>
      </c>
      <c r="AY371" s="244" t="s">
        <v>168</v>
      </c>
    </row>
    <row r="372" s="2" customFormat="1" ht="49.05" customHeight="1">
      <c r="A372" s="40"/>
      <c r="B372" s="41"/>
      <c r="C372" s="206" t="s">
        <v>7</v>
      </c>
      <c r="D372" s="206" t="s">
        <v>172</v>
      </c>
      <c r="E372" s="207" t="s">
        <v>332</v>
      </c>
      <c r="F372" s="208" t="s">
        <v>333</v>
      </c>
      <c r="G372" s="209" t="s">
        <v>278</v>
      </c>
      <c r="H372" s="210">
        <v>67.900000000000006</v>
      </c>
      <c r="I372" s="211"/>
      <c r="J372" s="212">
        <f>ROUND(I372*H372,2)</f>
        <v>0</v>
      </c>
      <c r="K372" s="208" t="s">
        <v>176</v>
      </c>
      <c r="L372" s="46"/>
      <c r="M372" s="213" t="s">
        <v>32</v>
      </c>
      <c r="N372" s="214" t="s">
        <v>49</v>
      </c>
      <c r="O372" s="86"/>
      <c r="P372" s="215">
        <f>O372*H372</f>
        <v>0</v>
      </c>
      <c r="Q372" s="215">
        <v>0.0033899999999999998</v>
      </c>
      <c r="R372" s="215">
        <f>Q372*H372</f>
        <v>0.230181</v>
      </c>
      <c r="S372" s="215">
        <v>0</v>
      </c>
      <c r="T372" s="216">
        <f>S372*H372</f>
        <v>0</v>
      </c>
      <c r="U372" s="40"/>
      <c r="V372" s="40"/>
      <c r="W372" s="40"/>
      <c r="X372" s="40"/>
      <c r="Y372" s="40"/>
      <c r="Z372" s="40"/>
      <c r="AA372" s="40"/>
      <c r="AB372" s="40"/>
      <c r="AC372" s="40"/>
      <c r="AD372" s="40"/>
      <c r="AE372" s="40"/>
      <c r="AR372" s="217" t="s">
        <v>177</v>
      </c>
      <c r="AT372" s="217" t="s">
        <v>172</v>
      </c>
      <c r="AU372" s="217" t="s">
        <v>178</v>
      </c>
      <c r="AY372" s="18" t="s">
        <v>168</v>
      </c>
      <c r="BE372" s="218">
        <f>IF(N372="základní",J372,0)</f>
        <v>0</v>
      </c>
      <c r="BF372" s="218">
        <f>IF(N372="snížená",J372,0)</f>
        <v>0</v>
      </c>
      <c r="BG372" s="218">
        <f>IF(N372="zákl. přenesená",J372,0)</f>
        <v>0</v>
      </c>
      <c r="BH372" s="218">
        <f>IF(N372="sníž. přenesená",J372,0)</f>
        <v>0</v>
      </c>
      <c r="BI372" s="218">
        <f>IF(N372="nulová",J372,0)</f>
        <v>0</v>
      </c>
      <c r="BJ372" s="18" t="s">
        <v>178</v>
      </c>
      <c r="BK372" s="218">
        <f>ROUND(I372*H372,2)</f>
        <v>0</v>
      </c>
      <c r="BL372" s="18" t="s">
        <v>177</v>
      </c>
      <c r="BM372" s="217" t="s">
        <v>341</v>
      </c>
    </row>
    <row r="373" s="2" customFormat="1">
      <c r="A373" s="40"/>
      <c r="B373" s="41"/>
      <c r="C373" s="42"/>
      <c r="D373" s="219" t="s">
        <v>180</v>
      </c>
      <c r="E373" s="42"/>
      <c r="F373" s="220" t="s">
        <v>335</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8" t="s">
        <v>180</v>
      </c>
      <c r="AU373" s="18" t="s">
        <v>178</v>
      </c>
    </row>
    <row r="374" s="13" customFormat="1">
      <c r="A374" s="13"/>
      <c r="B374" s="224"/>
      <c r="C374" s="225"/>
      <c r="D374" s="219" t="s">
        <v>182</v>
      </c>
      <c r="E374" s="226" t="s">
        <v>32</v>
      </c>
      <c r="F374" s="227" t="s">
        <v>248</v>
      </c>
      <c r="G374" s="225"/>
      <c r="H374" s="226" t="s">
        <v>32</v>
      </c>
      <c r="I374" s="228"/>
      <c r="J374" s="225"/>
      <c r="K374" s="225"/>
      <c r="L374" s="229"/>
      <c r="M374" s="230"/>
      <c r="N374" s="231"/>
      <c r="O374" s="231"/>
      <c r="P374" s="231"/>
      <c r="Q374" s="231"/>
      <c r="R374" s="231"/>
      <c r="S374" s="231"/>
      <c r="T374" s="232"/>
      <c r="U374" s="13"/>
      <c r="V374" s="13"/>
      <c r="W374" s="13"/>
      <c r="X374" s="13"/>
      <c r="Y374" s="13"/>
      <c r="Z374" s="13"/>
      <c r="AA374" s="13"/>
      <c r="AB374" s="13"/>
      <c r="AC374" s="13"/>
      <c r="AD374" s="13"/>
      <c r="AE374" s="13"/>
      <c r="AT374" s="233" t="s">
        <v>182</v>
      </c>
      <c r="AU374" s="233" t="s">
        <v>178</v>
      </c>
      <c r="AV374" s="13" t="s">
        <v>85</v>
      </c>
      <c r="AW374" s="13" t="s">
        <v>39</v>
      </c>
      <c r="AX374" s="13" t="s">
        <v>77</v>
      </c>
      <c r="AY374" s="233" t="s">
        <v>168</v>
      </c>
    </row>
    <row r="375" s="14" customFormat="1">
      <c r="A375" s="14"/>
      <c r="B375" s="234"/>
      <c r="C375" s="235"/>
      <c r="D375" s="219" t="s">
        <v>182</v>
      </c>
      <c r="E375" s="236" t="s">
        <v>32</v>
      </c>
      <c r="F375" s="237" t="s">
        <v>287</v>
      </c>
      <c r="G375" s="235"/>
      <c r="H375" s="238">
        <v>32.200000000000003</v>
      </c>
      <c r="I375" s="239"/>
      <c r="J375" s="235"/>
      <c r="K375" s="235"/>
      <c r="L375" s="240"/>
      <c r="M375" s="241"/>
      <c r="N375" s="242"/>
      <c r="O375" s="242"/>
      <c r="P375" s="242"/>
      <c r="Q375" s="242"/>
      <c r="R375" s="242"/>
      <c r="S375" s="242"/>
      <c r="T375" s="243"/>
      <c r="U375" s="14"/>
      <c r="V375" s="14"/>
      <c r="W375" s="14"/>
      <c r="X375" s="14"/>
      <c r="Y375" s="14"/>
      <c r="Z375" s="14"/>
      <c r="AA375" s="14"/>
      <c r="AB375" s="14"/>
      <c r="AC375" s="14"/>
      <c r="AD375" s="14"/>
      <c r="AE375" s="14"/>
      <c r="AT375" s="244" t="s">
        <v>182</v>
      </c>
      <c r="AU375" s="244" t="s">
        <v>178</v>
      </c>
      <c r="AV375" s="14" t="s">
        <v>178</v>
      </c>
      <c r="AW375" s="14" t="s">
        <v>39</v>
      </c>
      <c r="AX375" s="14" t="s">
        <v>77</v>
      </c>
      <c r="AY375" s="244" t="s">
        <v>168</v>
      </c>
    </row>
    <row r="376" s="13" customFormat="1">
      <c r="A376" s="13"/>
      <c r="B376" s="224"/>
      <c r="C376" s="225"/>
      <c r="D376" s="219" t="s">
        <v>182</v>
      </c>
      <c r="E376" s="226" t="s">
        <v>32</v>
      </c>
      <c r="F376" s="227" t="s">
        <v>250</v>
      </c>
      <c r="G376" s="225"/>
      <c r="H376" s="226" t="s">
        <v>32</v>
      </c>
      <c r="I376" s="228"/>
      <c r="J376" s="225"/>
      <c r="K376" s="225"/>
      <c r="L376" s="229"/>
      <c r="M376" s="230"/>
      <c r="N376" s="231"/>
      <c r="O376" s="231"/>
      <c r="P376" s="231"/>
      <c r="Q376" s="231"/>
      <c r="R376" s="231"/>
      <c r="S376" s="231"/>
      <c r="T376" s="232"/>
      <c r="U376" s="13"/>
      <c r="V376" s="13"/>
      <c r="W376" s="13"/>
      <c r="X376" s="13"/>
      <c r="Y376" s="13"/>
      <c r="Z376" s="13"/>
      <c r="AA376" s="13"/>
      <c r="AB376" s="13"/>
      <c r="AC376" s="13"/>
      <c r="AD376" s="13"/>
      <c r="AE376" s="13"/>
      <c r="AT376" s="233" t="s">
        <v>182</v>
      </c>
      <c r="AU376" s="233" t="s">
        <v>178</v>
      </c>
      <c r="AV376" s="13" t="s">
        <v>85</v>
      </c>
      <c r="AW376" s="13" t="s">
        <v>39</v>
      </c>
      <c r="AX376" s="13" t="s">
        <v>77</v>
      </c>
      <c r="AY376" s="233" t="s">
        <v>168</v>
      </c>
    </row>
    <row r="377" s="13" customFormat="1">
      <c r="A377" s="13"/>
      <c r="B377" s="224"/>
      <c r="C377" s="225"/>
      <c r="D377" s="219" t="s">
        <v>182</v>
      </c>
      <c r="E377" s="226" t="s">
        <v>32</v>
      </c>
      <c r="F377" s="227" t="s">
        <v>227</v>
      </c>
      <c r="G377" s="225"/>
      <c r="H377" s="226" t="s">
        <v>32</v>
      </c>
      <c r="I377" s="228"/>
      <c r="J377" s="225"/>
      <c r="K377" s="225"/>
      <c r="L377" s="229"/>
      <c r="M377" s="230"/>
      <c r="N377" s="231"/>
      <c r="O377" s="231"/>
      <c r="P377" s="231"/>
      <c r="Q377" s="231"/>
      <c r="R377" s="231"/>
      <c r="S377" s="231"/>
      <c r="T377" s="232"/>
      <c r="U377" s="13"/>
      <c r="V377" s="13"/>
      <c r="W377" s="13"/>
      <c r="X377" s="13"/>
      <c r="Y377" s="13"/>
      <c r="Z377" s="13"/>
      <c r="AA377" s="13"/>
      <c r="AB377" s="13"/>
      <c r="AC377" s="13"/>
      <c r="AD377" s="13"/>
      <c r="AE377" s="13"/>
      <c r="AT377" s="233" t="s">
        <v>182</v>
      </c>
      <c r="AU377" s="233" t="s">
        <v>178</v>
      </c>
      <c r="AV377" s="13" t="s">
        <v>85</v>
      </c>
      <c r="AW377" s="13" t="s">
        <v>39</v>
      </c>
      <c r="AX377" s="13" t="s">
        <v>77</v>
      </c>
      <c r="AY377" s="233" t="s">
        <v>168</v>
      </c>
    </row>
    <row r="378" s="14" customFormat="1">
      <c r="A378" s="14"/>
      <c r="B378" s="234"/>
      <c r="C378" s="235"/>
      <c r="D378" s="219" t="s">
        <v>182</v>
      </c>
      <c r="E378" s="236" t="s">
        <v>32</v>
      </c>
      <c r="F378" s="237" t="s">
        <v>342</v>
      </c>
      <c r="G378" s="235"/>
      <c r="H378" s="238">
        <v>13.5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182</v>
      </c>
      <c r="AU378" s="244" t="s">
        <v>178</v>
      </c>
      <c r="AV378" s="14" t="s">
        <v>178</v>
      </c>
      <c r="AW378" s="14" t="s">
        <v>39</v>
      </c>
      <c r="AX378" s="14" t="s">
        <v>77</v>
      </c>
      <c r="AY378" s="244" t="s">
        <v>168</v>
      </c>
    </row>
    <row r="379" s="14" customFormat="1">
      <c r="A379" s="14"/>
      <c r="B379" s="234"/>
      <c r="C379" s="235"/>
      <c r="D379" s="219" t="s">
        <v>182</v>
      </c>
      <c r="E379" s="236" t="s">
        <v>32</v>
      </c>
      <c r="F379" s="237" t="s">
        <v>343</v>
      </c>
      <c r="G379" s="235"/>
      <c r="H379" s="238">
        <v>9</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182</v>
      </c>
      <c r="AU379" s="244" t="s">
        <v>178</v>
      </c>
      <c r="AV379" s="14" t="s">
        <v>178</v>
      </c>
      <c r="AW379" s="14" t="s">
        <v>39</v>
      </c>
      <c r="AX379" s="14" t="s">
        <v>77</v>
      </c>
      <c r="AY379" s="244" t="s">
        <v>168</v>
      </c>
    </row>
    <row r="380" s="14" customFormat="1">
      <c r="A380" s="14"/>
      <c r="B380" s="234"/>
      <c r="C380" s="235"/>
      <c r="D380" s="219" t="s">
        <v>182</v>
      </c>
      <c r="E380" s="236" t="s">
        <v>32</v>
      </c>
      <c r="F380" s="237" t="s">
        <v>344</v>
      </c>
      <c r="G380" s="235"/>
      <c r="H380" s="238">
        <v>7.5</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182</v>
      </c>
      <c r="AU380" s="244" t="s">
        <v>178</v>
      </c>
      <c r="AV380" s="14" t="s">
        <v>178</v>
      </c>
      <c r="AW380" s="14" t="s">
        <v>39</v>
      </c>
      <c r="AX380" s="14" t="s">
        <v>77</v>
      </c>
      <c r="AY380" s="244" t="s">
        <v>168</v>
      </c>
    </row>
    <row r="381" s="14" customFormat="1">
      <c r="A381" s="14"/>
      <c r="B381" s="234"/>
      <c r="C381" s="235"/>
      <c r="D381" s="219" t="s">
        <v>182</v>
      </c>
      <c r="E381" s="236" t="s">
        <v>32</v>
      </c>
      <c r="F381" s="237" t="s">
        <v>345</v>
      </c>
      <c r="G381" s="235"/>
      <c r="H381" s="238">
        <v>1.8</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182</v>
      </c>
      <c r="AU381" s="244" t="s">
        <v>178</v>
      </c>
      <c r="AV381" s="14" t="s">
        <v>178</v>
      </c>
      <c r="AW381" s="14" t="s">
        <v>39</v>
      </c>
      <c r="AX381" s="14" t="s">
        <v>77</v>
      </c>
      <c r="AY381" s="244" t="s">
        <v>168</v>
      </c>
    </row>
    <row r="382" s="14" customFormat="1">
      <c r="A382" s="14"/>
      <c r="B382" s="234"/>
      <c r="C382" s="235"/>
      <c r="D382" s="219" t="s">
        <v>182</v>
      </c>
      <c r="E382" s="236" t="s">
        <v>32</v>
      </c>
      <c r="F382" s="237" t="s">
        <v>346</v>
      </c>
      <c r="G382" s="235"/>
      <c r="H382" s="238">
        <v>2.3999999999999999</v>
      </c>
      <c r="I382" s="239"/>
      <c r="J382" s="235"/>
      <c r="K382" s="235"/>
      <c r="L382" s="240"/>
      <c r="M382" s="241"/>
      <c r="N382" s="242"/>
      <c r="O382" s="242"/>
      <c r="P382" s="242"/>
      <c r="Q382" s="242"/>
      <c r="R382" s="242"/>
      <c r="S382" s="242"/>
      <c r="T382" s="243"/>
      <c r="U382" s="14"/>
      <c r="V382" s="14"/>
      <c r="W382" s="14"/>
      <c r="X382" s="14"/>
      <c r="Y382" s="14"/>
      <c r="Z382" s="14"/>
      <c r="AA382" s="14"/>
      <c r="AB382" s="14"/>
      <c r="AC382" s="14"/>
      <c r="AD382" s="14"/>
      <c r="AE382" s="14"/>
      <c r="AT382" s="244" t="s">
        <v>182</v>
      </c>
      <c r="AU382" s="244" t="s">
        <v>178</v>
      </c>
      <c r="AV382" s="14" t="s">
        <v>178</v>
      </c>
      <c r="AW382" s="14" t="s">
        <v>39</v>
      </c>
      <c r="AX382" s="14" t="s">
        <v>77</v>
      </c>
      <c r="AY382" s="244" t="s">
        <v>168</v>
      </c>
    </row>
    <row r="383" s="14" customFormat="1">
      <c r="A383" s="14"/>
      <c r="B383" s="234"/>
      <c r="C383" s="235"/>
      <c r="D383" s="219" t="s">
        <v>182</v>
      </c>
      <c r="E383" s="236" t="s">
        <v>32</v>
      </c>
      <c r="F383" s="237" t="s">
        <v>239</v>
      </c>
      <c r="G383" s="235"/>
      <c r="H383" s="238">
        <v>1.5</v>
      </c>
      <c r="I383" s="239"/>
      <c r="J383" s="235"/>
      <c r="K383" s="235"/>
      <c r="L383" s="240"/>
      <c r="M383" s="241"/>
      <c r="N383" s="242"/>
      <c r="O383" s="242"/>
      <c r="P383" s="242"/>
      <c r="Q383" s="242"/>
      <c r="R383" s="242"/>
      <c r="S383" s="242"/>
      <c r="T383" s="243"/>
      <c r="U383" s="14"/>
      <c r="V383" s="14"/>
      <c r="W383" s="14"/>
      <c r="X383" s="14"/>
      <c r="Y383" s="14"/>
      <c r="Z383" s="14"/>
      <c r="AA383" s="14"/>
      <c r="AB383" s="14"/>
      <c r="AC383" s="14"/>
      <c r="AD383" s="14"/>
      <c r="AE383" s="14"/>
      <c r="AT383" s="244" t="s">
        <v>182</v>
      </c>
      <c r="AU383" s="244" t="s">
        <v>178</v>
      </c>
      <c r="AV383" s="14" t="s">
        <v>178</v>
      </c>
      <c r="AW383" s="14" t="s">
        <v>39</v>
      </c>
      <c r="AX383" s="14" t="s">
        <v>77</v>
      </c>
      <c r="AY383" s="244" t="s">
        <v>168</v>
      </c>
    </row>
    <row r="384" s="15" customFormat="1">
      <c r="A384" s="15"/>
      <c r="B384" s="245"/>
      <c r="C384" s="246"/>
      <c r="D384" s="219" t="s">
        <v>182</v>
      </c>
      <c r="E384" s="247" t="s">
        <v>32</v>
      </c>
      <c r="F384" s="248" t="s">
        <v>200</v>
      </c>
      <c r="G384" s="246"/>
      <c r="H384" s="249">
        <v>67.900000000000006</v>
      </c>
      <c r="I384" s="250"/>
      <c r="J384" s="246"/>
      <c r="K384" s="246"/>
      <c r="L384" s="251"/>
      <c r="M384" s="252"/>
      <c r="N384" s="253"/>
      <c r="O384" s="253"/>
      <c r="P384" s="253"/>
      <c r="Q384" s="253"/>
      <c r="R384" s="253"/>
      <c r="S384" s="253"/>
      <c r="T384" s="254"/>
      <c r="U384" s="15"/>
      <c r="V384" s="15"/>
      <c r="W384" s="15"/>
      <c r="X384" s="15"/>
      <c r="Y384" s="15"/>
      <c r="Z384" s="15"/>
      <c r="AA384" s="15"/>
      <c r="AB384" s="15"/>
      <c r="AC384" s="15"/>
      <c r="AD384" s="15"/>
      <c r="AE384" s="15"/>
      <c r="AT384" s="255" t="s">
        <v>182</v>
      </c>
      <c r="AU384" s="255" t="s">
        <v>178</v>
      </c>
      <c r="AV384" s="15" t="s">
        <v>177</v>
      </c>
      <c r="AW384" s="15" t="s">
        <v>39</v>
      </c>
      <c r="AX384" s="15" t="s">
        <v>85</v>
      </c>
      <c r="AY384" s="255" t="s">
        <v>168</v>
      </c>
    </row>
    <row r="385" s="2" customFormat="1" ht="24.15" customHeight="1">
      <c r="A385" s="40"/>
      <c r="B385" s="41"/>
      <c r="C385" s="256" t="s">
        <v>347</v>
      </c>
      <c r="D385" s="256" t="s">
        <v>210</v>
      </c>
      <c r="E385" s="257" t="s">
        <v>348</v>
      </c>
      <c r="F385" s="258" t="s">
        <v>349</v>
      </c>
      <c r="G385" s="259" t="s">
        <v>175</v>
      </c>
      <c r="H385" s="260">
        <v>21.814</v>
      </c>
      <c r="I385" s="261"/>
      <c r="J385" s="262">
        <f>ROUND(I385*H385,2)</f>
        <v>0</v>
      </c>
      <c r="K385" s="258" t="s">
        <v>176</v>
      </c>
      <c r="L385" s="263"/>
      <c r="M385" s="264" t="s">
        <v>32</v>
      </c>
      <c r="N385" s="265" t="s">
        <v>49</v>
      </c>
      <c r="O385" s="86"/>
      <c r="P385" s="215">
        <f>O385*H385</f>
        <v>0</v>
      </c>
      <c r="Q385" s="215">
        <v>0.00089999999999999998</v>
      </c>
      <c r="R385" s="215">
        <f>Q385*H385</f>
        <v>0.0196326</v>
      </c>
      <c r="S385" s="215">
        <v>0</v>
      </c>
      <c r="T385" s="216">
        <f>S385*H385</f>
        <v>0</v>
      </c>
      <c r="U385" s="40"/>
      <c r="V385" s="40"/>
      <c r="W385" s="40"/>
      <c r="X385" s="40"/>
      <c r="Y385" s="40"/>
      <c r="Z385" s="40"/>
      <c r="AA385" s="40"/>
      <c r="AB385" s="40"/>
      <c r="AC385" s="40"/>
      <c r="AD385" s="40"/>
      <c r="AE385" s="40"/>
      <c r="AR385" s="217" t="s">
        <v>213</v>
      </c>
      <c r="AT385" s="217" t="s">
        <v>210</v>
      </c>
      <c r="AU385" s="217" t="s">
        <v>178</v>
      </c>
      <c r="AY385" s="18" t="s">
        <v>168</v>
      </c>
      <c r="BE385" s="218">
        <f>IF(N385="základní",J385,0)</f>
        <v>0</v>
      </c>
      <c r="BF385" s="218">
        <f>IF(N385="snížená",J385,0)</f>
        <v>0</v>
      </c>
      <c r="BG385" s="218">
        <f>IF(N385="zákl. přenesená",J385,0)</f>
        <v>0</v>
      </c>
      <c r="BH385" s="218">
        <f>IF(N385="sníž. přenesená",J385,0)</f>
        <v>0</v>
      </c>
      <c r="BI385" s="218">
        <f>IF(N385="nulová",J385,0)</f>
        <v>0</v>
      </c>
      <c r="BJ385" s="18" t="s">
        <v>178</v>
      </c>
      <c r="BK385" s="218">
        <f>ROUND(I385*H385,2)</f>
        <v>0</v>
      </c>
      <c r="BL385" s="18" t="s">
        <v>177</v>
      </c>
      <c r="BM385" s="217" t="s">
        <v>350</v>
      </c>
    </row>
    <row r="386" s="13" customFormat="1">
      <c r="A386" s="13"/>
      <c r="B386" s="224"/>
      <c r="C386" s="225"/>
      <c r="D386" s="219" t="s">
        <v>182</v>
      </c>
      <c r="E386" s="226" t="s">
        <v>32</v>
      </c>
      <c r="F386" s="227" t="s">
        <v>248</v>
      </c>
      <c r="G386" s="225"/>
      <c r="H386" s="226" t="s">
        <v>32</v>
      </c>
      <c r="I386" s="228"/>
      <c r="J386" s="225"/>
      <c r="K386" s="225"/>
      <c r="L386" s="229"/>
      <c r="M386" s="230"/>
      <c r="N386" s="231"/>
      <c r="O386" s="231"/>
      <c r="P386" s="231"/>
      <c r="Q386" s="231"/>
      <c r="R386" s="231"/>
      <c r="S386" s="231"/>
      <c r="T386" s="232"/>
      <c r="U386" s="13"/>
      <c r="V386" s="13"/>
      <c r="W386" s="13"/>
      <c r="X386" s="13"/>
      <c r="Y386" s="13"/>
      <c r="Z386" s="13"/>
      <c r="AA386" s="13"/>
      <c r="AB386" s="13"/>
      <c r="AC386" s="13"/>
      <c r="AD386" s="13"/>
      <c r="AE386" s="13"/>
      <c r="AT386" s="233" t="s">
        <v>182</v>
      </c>
      <c r="AU386" s="233" t="s">
        <v>178</v>
      </c>
      <c r="AV386" s="13" t="s">
        <v>85</v>
      </c>
      <c r="AW386" s="13" t="s">
        <v>39</v>
      </c>
      <c r="AX386" s="13" t="s">
        <v>77</v>
      </c>
      <c r="AY386" s="233" t="s">
        <v>168</v>
      </c>
    </row>
    <row r="387" s="14" customFormat="1">
      <c r="A387" s="14"/>
      <c r="B387" s="234"/>
      <c r="C387" s="235"/>
      <c r="D387" s="219" t="s">
        <v>182</v>
      </c>
      <c r="E387" s="236" t="s">
        <v>32</v>
      </c>
      <c r="F387" s="237" t="s">
        <v>249</v>
      </c>
      <c r="G387" s="235"/>
      <c r="H387" s="238">
        <v>8.0500000000000007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182</v>
      </c>
      <c r="AU387" s="244" t="s">
        <v>178</v>
      </c>
      <c r="AV387" s="14" t="s">
        <v>178</v>
      </c>
      <c r="AW387" s="14" t="s">
        <v>39</v>
      </c>
      <c r="AX387" s="14" t="s">
        <v>77</v>
      </c>
      <c r="AY387" s="244" t="s">
        <v>168</v>
      </c>
    </row>
    <row r="388" s="13" customFormat="1">
      <c r="A388" s="13"/>
      <c r="B388" s="224"/>
      <c r="C388" s="225"/>
      <c r="D388" s="219" t="s">
        <v>182</v>
      </c>
      <c r="E388" s="226" t="s">
        <v>32</v>
      </c>
      <c r="F388" s="227" t="s">
        <v>250</v>
      </c>
      <c r="G388" s="225"/>
      <c r="H388" s="226" t="s">
        <v>32</v>
      </c>
      <c r="I388" s="228"/>
      <c r="J388" s="225"/>
      <c r="K388" s="225"/>
      <c r="L388" s="229"/>
      <c r="M388" s="230"/>
      <c r="N388" s="231"/>
      <c r="O388" s="231"/>
      <c r="P388" s="231"/>
      <c r="Q388" s="231"/>
      <c r="R388" s="231"/>
      <c r="S388" s="231"/>
      <c r="T388" s="232"/>
      <c r="U388" s="13"/>
      <c r="V388" s="13"/>
      <c r="W388" s="13"/>
      <c r="X388" s="13"/>
      <c r="Y388" s="13"/>
      <c r="Z388" s="13"/>
      <c r="AA388" s="13"/>
      <c r="AB388" s="13"/>
      <c r="AC388" s="13"/>
      <c r="AD388" s="13"/>
      <c r="AE388" s="13"/>
      <c r="AT388" s="233" t="s">
        <v>182</v>
      </c>
      <c r="AU388" s="233" t="s">
        <v>178</v>
      </c>
      <c r="AV388" s="13" t="s">
        <v>85</v>
      </c>
      <c r="AW388" s="13" t="s">
        <v>39</v>
      </c>
      <c r="AX388" s="13" t="s">
        <v>77</v>
      </c>
      <c r="AY388" s="233" t="s">
        <v>168</v>
      </c>
    </row>
    <row r="389" s="13" customFormat="1">
      <c r="A389" s="13"/>
      <c r="B389" s="224"/>
      <c r="C389" s="225"/>
      <c r="D389" s="219" t="s">
        <v>182</v>
      </c>
      <c r="E389" s="226" t="s">
        <v>32</v>
      </c>
      <c r="F389" s="227" t="s">
        <v>227</v>
      </c>
      <c r="G389" s="225"/>
      <c r="H389" s="226" t="s">
        <v>32</v>
      </c>
      <c r="I389" s="228"/>
      <c r="J389" s="225"/>
      <c r="K389" s="225"/>
      <c r="L389" s="229"/>
      <c r="M389" s="230"/>
      <c r="N389" s="231"/>
      <c r="O389" s="231"/>
      <c r="P389" s="231"/>
      <c r="Q389" s="231"/>
      <c r="R389" s="231"/>
      <c r="S389" s="231"/>
      <c r="T389" s="232"/>
      <c r="U389" s="13"/>
      <c r="V389" s="13"/>
      <c r="W389" s="13"/>
      <c r="X389" s="13"/>
      <c r="Y389" s="13"/>
      <c r="Z389" s="13"/>
      <c r="AA389" s="13"/>
      <c r="AB389" s="13"/>
      <c r="AC389" s="13"/>
      <c r="AD389" s="13"/>
      <c r="AE389" s="13"/>
      <c r="AT389" s="233" t="s">
        <v>182</v>
      </c>
      <c r="AU389" s="233" t="s">
        <v>178</v>
      </c>
      <c r="AV389" s="13" t="s">
        <v>85</v>
      </c>
      <c r="AW389" s="13" t="s">
        <v>39</v>
      </c>
      <c r="AX389" s="13" t="s">
        <v>77</v>
      </c>
      <c r="AY389" s="233" t="s">
        <v>168</v>
      </c>
    </row>
    <row r="390" s="14" customFormat="1">
      <c r="A390" s="14"/>
      <c r="B390" s="234"/>
      <c r="C390" s="235"/>
      <c r="D390" s="219" t="s">
        <v>182</v>
      </c>
      <c r="E390" s="236" t="s">
        <v>32</v>
      </c>
      <c r="F390" s="237" t="s">
        <v>251</v>
      </c>
      <c r="G390" s="235"/>
      <c r="H390" s="238">
        <v>4.4550000000000001</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182</v>
      </c>
      <c r="AU390" s="244" t="s">
        <v>178</v>
      </c>
      <c r="AV390" s="14" t="s">
        <v>178</v>
      </c>
      <c r="AW390" s="14" t="s">
        <v>39</v>
      </c>
      <c r="AX390" s="14" t="s">
        <v>77</v>
      </c>
      <c r="AY390" s="244" t="s">
        <v>168</v>
      </c>
    </row>
    <row r="391" s="14" customFormat="1">
      <c r="A391" s="14"/>
      <c r="B391" s="234"/>
      <c r="C391" s="235"/>
      <c r="D391" s="219" t="s">
        <v>182</v>
      </c>
      <c r="E391" s="236" t="s">
        <v>32</v>
      </c>
      <c r="F391" s="237" t="s">
        <v>252</v>
      </c>
      <c r="G391" s="235"/>
      <c r="H391" s="238">
        <v>2.9700000000000002</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182</v>
      </c>
      <c r="AU391" s="244" t="s">
        <v>178</v>
      </c>
      <c r="AV391" s="14" t="s">
        <v>178</v>
      </c>
      <c r="AW391" s="14" t="s">
        <v>39</v>
      </c>
      <c r="AX391" s="14" t="s">
        <v>77</v>
      </c>
      <c r="AY391" s="244" t="s">
        <v>168</v>
      </c>
    </row>
    <row r="392" s="14" customFormat="1">
      <c r="A392" s="14"/>
      <c r="B392" s="234"/>
      <c r="C392" s="235"/>
      <c r="D392" s="219" t="s">
        <v>182</v>
      </c>
      <c r="E392" s="236" t="s">
        <v>32</v>
      </c>
      <c r="F392" s="237" t="s">
        <v>253</v>
      </c>
      <c r="G392" s="235"/>
      <c r="H392" s="238">
        <v>2.4750000000000001</v>
      </c>
      <c r="I392" s="239"/>
      <c r="J392" s="235"/>
      <c r="K392" s="235"/>
      <c r="L392" s="240"/>
      <c r="M392" s="241"/>
      <c r="N392" s="242"/>
      <c r="O392" s="242"/>
      <c r="P392" s="242"/>
      <c r="Q392" s="242"/>
      <c r="R392" s="242"/>
      <c r="S392" s="242"/>
      <c r="T392" s="243"/>
      <c r="U392" s="14"/>
      <c r="V392" s="14"/>
      <c r="W392" s="14"/>
      <c r="X392" s="14"/>
      <c r="Y392" s="14"/>
      <c r="Z392" s="14"/>
      <c r="AA392" s="14"/>
      <c r="AB392" s="14"/>
      <c r="AC392" s="14"/>
      <c r="AD392" s="14"/>
      <c r="AE392" s="14"/>
      <c r="AT392" s="244" t="s">
        <v>182</v>
      </c>
      <c r="AU392" s="244" t="s">
        <v>178</v>
      </c>
      <c r="AV392" s="14" t="s">
        <v>178</v>
      </c>
      <c r="AW392" s="14" t="s">
        <v>39</v>
      </c>
      <c r="AX392" s="14" t="s">
        <v>77</v>
      </c>
      <c r="AY392" s="244" t="s">
        <v>168</v>
      </c>
    </row>
    <row r="393" s="14" customFormat="1">
      <c r="A393" s="14"/>
      <c r="B393" s="234"/>
      <c r="C393" s="235"/>
      <c r="D393" s="219" t="s">
        <v>182</v>
      </c>
      <c r="E393" s="236" t="s">
        <v>32</v>
      </c>
      <c r="F393" s="237" t="s">
        <v>254</v>
      </c>
      <c r="G393" s="235"/>
      <c r="H393" s="238">
        <v>0.59399999999999997</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182</v>
      </c>
      <c r="AU393" s="244" t="s">
        <v>178</v>
      </c>
      <c r="AV393" s="14" t="s">
        <v>178</v>
      </c>
      <c r="AW393" s="14" t="s">
        <v>39</v>
      </c>
      <c r="AX393" s="14" t="s">
        <v>77</v>
      </c>
      <c r="AY393" s="244" t="s">
        <v>168</v>
      </c>
    </row>
    <row r="394" s="14" customFormat="1">
      <c r="A394" s="14"/>
      <c r="B394" s="234"/>
      <c r="C394" s="235"/>
      <c r="D394" s="219" t="s">
        <v>182</v>
      </c>
      <c r="E394" s="236" t="s">
        <v>32</v>
      </c>
      <c r="F394" s="237" t="s">
        <v>255</v>
      </c>
      <c r="G394" s="235"/>
      <c r="H394" s="238">
        <v>0.79200000000000004</v>
      </c>
      <c r="I394" s="239"/>
      <c r="J394" s="235"/>
      <c r="K394" s="235"/>
      <c r="L394" s="240"/>
      <c r="M394" s="241"/>
      <c r="N394" s="242"/>
      <c r="O394" s="242"/>
      <c r="P394" s="242"/>
      <c r="Q394" s="242"/>
      <c r="R394" s="242"/>
      <c r="S394" s="242"/>
      <c r="T394" s="243"/>
      <c r="U394" s="14"/>
      <c r="V394" s="14"/>
      <c r="W394" s="14"/>
      <c r="X394" s="14"/>
      <c r="Y394" s="14"/>
      <c r="Z394" s="14"/>
      <c r="AA394" s="14"/>
      <c r="AB394" s="14"/>
      <c r="AC394" s="14"/>
      <c r="AD394" s="14"/>
      <c r="AE394" s="14"/>
      <c r="AT394" s="244" t="s">
        <v>182</v>
      </c>
      <c r="AU394" s="244" t="s">
        <v>178</v>
      </c>
      <c r="AV394" s="14" t="s">
        <v>178</v>
      </c>
      <c r="AW394" s="14" t="s">
        <v>39</v>
      </c>
      <c r="AX394" s="14" t="s">
        <v>77</v>
      </c>
      <c r="AY394" s="244" t="s">
        <v>168</v>
      </c>
    </row>
    <row r="395" s="14" customFormat="1">
      <c r="A395" s="14"/>
      <c r="B395" s="234"/>
      <c r="C395" s="235"/>
      <c r="D395" s="219" t="s">
        <v>182</v>
      </c>
      <c r="E395" s="236" t="s">
        <v>32</v>
      </c>
      <c r="F395" s="237" t="s">
        <v>256</v>
      </c>
      <c r="G395" s="235"/>
      <c r="H395" s="238">
        <v>0.495</v>
      </c>
      <c r="I395" s="239"/>
      <c r="J395" s="235"/>
      <c r="K395" s="235"/>
      <c r="L395" s="240"/>
      <c r="M395" s="241"/>
      <c r="N395" s="242"/>
      <c r="O395" s="242"/>
      <c r="P395" s="242"/>
      <c r="Q395" s="242"/>
      <c r="R395" s="242"/>
      <c r="S395" s="242"/>
      <c r="T395" s="243"/>
      <c r="U395" s="14"/>
      <c r="V395" s="14"/>
      <c r="W395" s="14"/>
      <c r="X395" s="14"/>
      <c r="Y395" s="14"/>
      <c r="Z395" s="14"/>
      <c r="AA395" s="14"/>
      <c r="AB395" s="14"/>
      <c r="AC395" s="14"/>
      <c r="AD395" s="14"/>
      <c r="AE395" s="14"/>
      <c r="AT395" s="244" t="s">
        <v>182</v>
      </c>
      <c r="AU395" s="244" t="s">
        <v>178</v>
      </c>
      <c r="AV395" s="14" t="s">
        <v>178</v>
      </c>
      <c r="AW395" s="14" t="s">
        <v>39</v>
      </c>
      <c r="AX395" s="14" t="s">
        <v>77</v>
      </c>
      <c r="AY395" s="244" t="s">
        <v>168</v>
      </c>
    </row>
    <row r="396" s="15" customFormat="1">
      <c r="A396" s="15"/>
      <c r="B396" s="245"/>
      <c r="C396" s="246"/>
      <c r="D396" s="219" t="s">
        <v>182</v>
      </c>
      <c r="E396" s="247" t="s">
        <v>32</v>
      </c>
      <c r="F396" s="248" t="s">
        <v>200</v>
      </c>
      <c r="G396" s="246"/>
      <c r="H396" s="249">
        <v>19.831</v>
      </c>
      <c r="I396" s="250"/>
      <c r="J396" s="246"/>
      <c r="K396" s="246"/>
      <c r="L396" s="251"/>
      <c r="M396" s="252"/>
      <c r="N396" s="253"/>
      <c r="O396" s="253"/>
      <c r="P396" s="253"/>
      <c r="Q396" s="253"/>
      <c r="R396" s="253"/>
      <c r="S396" s="253"/>
      <c r="T396" s="254"/>
      <c r="U396" s="15"/>
      <c r="V396" s="15"/>
      <c r="W396" s="15"/>
      <c r="X396" s="15"/>
      <c r="Y396" s="15"/>
      <c r="Z396" s="15"/>
      <c r="AA396" s="15"/>
      <c r="AB396" s="15"/>
      <c r="AC396" s="15"/>
      <c r="AD396" s="15"/>
      <c r="AE396" s="15"/>
      <c r="AT396" s="255" t="s">
        <v>182</v>
      </c>
      <c r="AU396" s="255" t="s">
        <v>178</v>
      </c>
      <c r="AV396" s="15" t="s">
        <v>177</v>
      </c>
      <c r="AW396" s="15" t="s">
        <v>39</v>
      </c>
      <c r="AX396" s="15" t="s">
        <v>85</v>
      </c>
      <c r="AY396" s="255" t="s">
        <v>168</v>
      </c>
    </row>
    <row r="397" s="14" customFormat="1">
      <c r="A397" s="14"/>
      <c r="B397" s="234"/>
      <c r="C397" s="235"/>
      <c r="D397" s="219" t="s">
        <v>182</v>
      </c>
      <c r="E397" s="235"/>
      <c r="F397" s="237" t="s">
        <v>351</v>
      </c>
      <c r="G397" s="235"/>
      <c r="H397" s="238">
        <v>21.814</v>
      </c>
      <c r="I397" s="239"/>
      <c r="J397" s="235"/>
      <c r="K397" s="235"/>
      <c r="L397" s="240"/>
      <c r="M397" s="241"/>
      <c r="N397" s="242"/>
      <c r="O397" s="242"/>
      <c r="P397" s="242"/>
      <c r="Q397" s="242"/>
      <c r="R397" s="242"/>
      <c r="S397" s="242"/>
      <c r="T397" s="243"/>
      <c r="U397" s="14"/>
      <c r="V397" s="14"/>
      <c r="W397" s="14"/>
      <c r="X397" s="14"/>
      <c r="Y397" s="14"/>
      <c r="Z397" s="14"/>
      <c r="AA397" s="14"/>
      <c r="AB397" s="14"/>
      <c r="AC397" s="14"/>
      <c r="AD397" s="14"/>
      <c r="AE397" s="14"/>
      <c r="AT397" s="244" t="s">
        <v>182</v>
      </c>
      <c r="AU397" s="244" t="s">
        <v>178</v>
      </c>
      <c r="AV397" s="14" t="s">
        <v>178</v>
      </c>
      <c r="AW397" s="14" t="s">
        <v>4</v>
      </c>
      <c r="AX397" s="14" t="s">
        <v>85</v>
      </c>
      <c r="AY397" s="244" t="s">
        <v>168</v>
      </c>
    </row>
    <row r="398" s="2" customFormat="1" ht="49.05" customHeight="1">
      <c r="A398" s="40"/>
      <c r="B398" s="41"/>
      <c r="C398" s="206" t="s">
        <v>352</v>
      </c>
      <c r="D398" s="206" t="s">
        <v>172</v>
      </c>
      <c r="E398" s="207" t="s">
        <v>353</v>
      </c>
      <c r="F398" s="208" t="s">
        <v>354</v>
      </c>
      <c r="G398" s="209" t="s">
        <v>175</v>
      </c>
      <c r="H398" s="210">
        <v>7.9000000000000004</v>
      </c>
      <c r="I398" s="211"/>
      <c r="J398" s="212">
        <f>ROUND(I398*H398,2)</f>
        <v>0</v>
      </c>
      <c r="K398" s="208" t="s">
        <v>176</v>
      </c>
      <c r="L398" s="46"/>
      <c r="M398" s="213" t="s">
        <v>32</v>
      </c>
      <c r="N398" s="214" t="s">
        <v>49</v>
      </c>
      <c r="O398" s="86"/>
      <c r="P398" s="215">
        <f>O398*H398</f>
        <v>0</v>
      </c>
      <c r="Q398" s="215">
        <v>0.0095999999999999992</v>
      </c>
      <c r="R398" s="215">
        <f>Q398*H398</f>
        <v>0.075839999999999991</v>
      </c>
      <c r="S398" s="215">
        <v>0</v>
      </c>
      <c r="T398" s="216">
        <f>S398*H398</f>
        <v>0</v>
      </c>
      <c r="U398" s="40"/>
      <c r="V398" s="40"/>
      <c r="W398" s="40"/>
      <c r="X398" s="40"/>
      <c r="Y398" s="40"/>
      <c r="Z398" s="40"/>
      <c r="AA398" s="40"/>
      <c r="AB398" s="40"/>
      <c r="AC398" s="40"/>
      <c r="AD398" s="40"/>
      <c r="AE398" s="40"/>
      <c r="AR398" s="217" t="s">
        <v>177</v>
      </c>
      <c r="AT398" s="217" t="s">
        <v>172</v>
      </c>
      <c r="AU398" s="217" t="s">
        <v>178</v>
      </c>
      <c r="AY398" s="18" t="s">
        <v>168</v>
      </c>
      <c r="BE398" s="218">
        <f>IF(N398="základní",J398,0)</f>
        <v>0</v>
      </c>
      <c r="BF398" s="218">
        <f>IF(N398="snížená",J398,0)</f>
        <v>0</v>
      </c>
      <c r="BG398" s="218">
        <f>IF(N398="zákl. přenesená",J398,0)</f>
        <v>0</v>
      </c>
      <c r="BH398" s="218">
        <f>IF(N398="sníž. přenesená",J398,0)</f>
        <v>0</v>
      </c>
      <c r="BI398" s="218">
        <f>IF(N398="nulová",J398,0)</f>
        <v>0</v>
      </c>
      <c r="BJ398" s="18" t="s">
        <v>178</v>
      </c>
      <c r="BK398" s="218">
        <f>ROUND(I398*H398,2)</f>
        <v>0</v>
      </c>
      <c r="BL398" s="18" t="s">
        <v>177</v>
      </c>
      <c r="BM398" s="217" t="s">
        <v>355</v>
      </c>
    </row>
    <row r="399" s="2" customFormat="1">
      <c r="A399" s="40"/>
      <c r="B399" s="41"/>
      <c r="C399" s="42"/>
      <c r="D399" s="219" t="s">
        <v>180</v>
      </c>
      <c r="E399" s="42"/>
      <c r="F399" s="220" t="s">
        <v>209</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8" t="s">
        <v>180</v>
      </c>
      <c r="AU399" s="18" t="s">
        <v>178</v>
      </c>
    </row>
    <row r="400" s="13" customFormat="1">
      <c r="A400" s="13"/>
      <c r="B400" s="224"/>
      <c r="C400" s="225"/>
      <c r="D400" s="219" t="s">
        <v>182</v>
      </c>
      <c r="E400" s="226" t="s">
        <v>32</v>
      </c>
      <c r="F400" s="227" t="s">
        <v>240</v>
      </c>
      <c r="G400" s="225"/>
      <c r="H400" s="226" t="s">
        <v>32</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182</v>
      </c>
      <c r="AU400" s="233" t="s">
        <v>178</v>
      </c>
      <c r="AV400" s="13" t="s">
        <v>85</v>
      </c>
      <c r="AW400" s="13" t="s">
        <v>39</v>
      </c>
      <c r="AX400" s="13" t="s">
        <v>77</v>
      </c>
      <c r="AY400" s="233" t="s">
        <v>168</v>
      </c>
    </row>
    <row r="401" s="14" customFormat="1">
      <c r="A401" s="14"/>
      <c r="B401" s="234"/>
      <c r="C401" s="235"/>
      <c r="D401" s="219" t="s">
        <v>182</v>
      </c>
      <c r="E401" s="236" t="s">
        <v>32</v>
      </c>
      <c r="F401" s="237" t="s">
        <v>241</v>
      </c>
      <c r="G401" s="235"/>
      <c r="H401" s="238">
        <v>7.9000000000000004</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182</v>
      </c>
      <c r="AU401" s="244" t="s">
        <v>178</v>
      </c>
      <c r="AV401" s="14" t="s">
        <v>178</v>
      </c>
      <c r="AW401" s="14" t="s">
        <v>39</v>
      </c>
      <c r="AX401" s="14" t="s">
        <v>85</v>
      </c>
      <c r="AY401" s="244" t="s">
        <v>168</v>
      </c>
    </row>
    <row r="402" s="2" customFormat="1" ht="24.15" customHeight="1">
      <c r="A402" s="40"/>
      <c r="B402" s="41"/>
      <c r="C402" s="256" t="s">
        <v>356</v>
      </c>
      <c r="D402" s="256" t="s">
        <v>210</v>
      </c>
      <c r="E402" s="257" t="s">
        <v>357</v>
      </c>
      <c r="F402" s="258" t="s">
        <v>358</v>
      </c>
      <c r="G402" s="259" t="s">
        <v>175</v>
      </c>
      <c r="H402" s="260">
        <v>8.0579999999999998</v>
      </c>
      <c r="I402" s="261"/>
      <c r="J402" s="262">
        <f>ROUND(I402*H402,2)</f>
        <v>0</v>
      </c>
      <c r="K402" s="258" t="s">
        <v>176</v>
      </c>
      <c r="L402" s="263"/>
      <c r="M402" s="264" t="s">
        <v>32</v>
      </c>
      <c r="N402" s="265" t="s">
        <v>49</v>
      </c>
      <c r="O402" s="86"/>
      <c r="P402" s="215">
        <f>O402*H402</f>
        <v>0</v>
      </c>
      <c r="Q402" s="215">
        <v>0.017999999999999999</v>
      </c>
      <c r="R402" s="215">
        <f>Q402*H402</f>
        <v>0.14504399999999998</v>
      </c>
      <c r="S402" s="215">
        <v>0</v>
      </c>
      <c r="T402" s="216">
        <f>S402*H402</f>
        <v>0</v>
      </c>
      <c r="U402" s="40"/>
      <c r="V402" s="40"/>
      <c r="W402" s="40"/>
      <c r="X402" s="40"/>
      <c r="Y402" s="40"/>
      <c r="Z402" s="40"/>
      <c r="AA402" s="40"/>
      <c r="AB402" s="40"/>
      <c r="AC402" s="40"/>
      <c r="AD402" s="40"/>
      <c r="AE402" s="40"/>
      <c r="AR402" s="217" t="s">
        <v>213</v>
      </c>
      <c r="AT402" s="217" t="s">
        <v>210</v>
      </c>
      <c r="AU402" s="217" t="s">
        <v>178</v>
      </c>
      <c r="AY402" s="18" t="s">
        <v>168</v>
      </c>
      <c r="BE402" s="218">
        <f>IF(N402="základní",J402,0)</f>
        <v>0</v>
      </c>
      <c r="BF402" s="218">
        <f>IF(N402="snížená",J402,0)</f>
        <v>0</v>
      </c>
      <c r="BG402" s="218">
        <f>IF(N402="zákl. přenesená",J402,0)</f>
        <v>0</v>
      </c>
      <c r="BH402" s="218">
        <f>IF(N402="sníž. přenesená",J402,0)</f>
        <v>0</v>
      </c>
      <c r="BI402" s="218">
        <f>IF(N402="nulová",J402,0)</f>
        <v>0</v>
      </c>
      <c r="BJ402" s="18" t="s">
        <v>178</v>
      </c>
      <c r="BK402" s="218">
        <f>ROUND(I402*H402,2)</f>
        <v>0</v>
      </c>
      <c r="BL402" s="18" t="s">
        <v>177</v>
      </c>
      <c r="BM402" s="217" t="s">
        <v>359</v>
      </c>
    </row>
    <row r="403" s="14" customFormat="1">
      <c r="A403" s="14"/>
      <c r="B403" s="234"/>
      <c r="C403" s="235"/>
      <c r="D403" s="219" t="s">
        <v>182</v>
      </c>
      <c r="E403" s="235"/>
      <c r="F403" s="237" t="s">
        <v>360</v>
      </c>
      <c r="G403" s="235"/>
      <c r="H403" s="238">
        <v>8.0579999999999998</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182</v>
      </c>
      <c r="AU403" s="244" t="s">
        <v>178</v>
      </c>
      <c r="AV403" s="14" t="s">
        <v>178</v>
      </c>
      <c r="AW403" s="14" t="s">
        <v>4</v>
      </c>
      <c r="AX403" s="14" t="s">
        <v>85</v>
      </c>
      <c r="AY403" s="244" t="s">
        <v>168</v>
      </c>
    </row>
    <row r="404" s="2" customFormat="1" ht="49.05" customHeight="1">
      <c r="A404" s="40"/>
      <c r="B404" s="41"/>
      <c r="C404" s="206" t="s">
        <v>361</v>
      </c>
      <c r="D404" s="206" t="s">
        <v>172</v>
      </c>
      <c r="E404" s="207" t="s">
        <v>362</v>
      </c>
      <c r="F404" s="208" t="s">
        <v>363</v>
      </c>
      <c r="G404" s="209" t="s">
        <v>278</v>
      </c>
      <c r="H404" s="210">
        <v>4.9000000000000004</v>
      </c>
      <c r="I404" s="211"/>
      <c r="J404" s="212">
        <f>ROUND(I404*H404,2)</f>
        <v>0</v>
      </c>
      <c r="K404" s="208" t="s">
        <v>176</v>
      </c>
      <c r="L404" s="46"/>
      <c r="M404" s="213" t="s">
        <v>32</v>
      </c>
      <c r="N404" s="214" t="s">
        <v>49</v>
      </c>
      <c r="O404" s="86"/>
      <c r="P404" s="215">
        <f>O404*H404</f>
        <v>0</v>
      </c>
      <c r="Q404" s="215">
        <v>0.0033899999999999998</v>
      </c>
      <c r="R404" s="215">
        <f>Q404*H404</f>
        <v>0.016611000000000001</v>
      </c>
      <c r="S404" s="215">
        <v>0</v>
      </c>
      <c r="T404" s="216">
        <f>S404*H404</f>
        <v>0</v>
      </c>
      <c r="U404" s="40"/>
      <c r="V404" s="40"/>
      <c r="W404" s="40"/>
      <c r="X404" s="40"/>
      <c r="Y404" s="40"/>
      <c r="Z404" s="40"/>
      <c r="AA404" s="40"/>
      <c r="AB404" s="40"/>
      <c r="AC404" s="40"/>
      <c r="AD404" s="40"/>
      <c r="AE404" s="40"/>
      <c r="AR404" s="217" t="s">
        <v>177</v>
      </c>
      <c r="AT404" s="217" t="s">
        <v>172</v>
      </c>
      <c r="AU404" s="217" t="s">
        <v>178</v>
      </c>
      <c r="AY404" s="18" t="s">
        <v>168</v>
      </c>
      <c r="BE404" s="218">
        <f>IF(N404="základní",J404,0)</f>
        <v>0</v>
      </c>
      <c r="BF404" s="218">
        <f>IF(N404="snížená",J404,0)</f>
        <v>0</v>
      </c>
      <c r="BG404" s="218">
        <f>IF(N404="zákl. přenesená",J404,0)</f>
        <v>0</v>
      </c>
      <c r="BH404" s="218">
        <f>IF(N404="sníž. přenesená",J404,0)</f>
        <v>0</v>
      </c>
      <c r="BI404" s="218">
        <f>IF(N404="nulová",J404,0)</f>
        <v>0</v>
      </c>
      <c r="BJ404" s="18" t="s">
        <v>178</v>
      </c>
      <c r="BK404" s="218">
        <f>ROUND(I404*H404,2)</f>
        <v>0</v>
      </c>
      <c r="BL404" s="18" t="s">
        <v>177</v>
      </c>
      <c r="BM404" s="217" t="s">
        <v>364</v>
      </c>
    </row>
    <row r="405" s="2" customFormat="1">
      <c r="A405" s="40"/>
      <c r="B405" s="41"/>
      <c r="C405" s="42"/>
      <c r="D405" s="219" t="s">
        <v>180</v>
      </c>
      <c r="E405" s="42"/>
      <c r="F405" s="220" t="s">
        <v>335</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8" t="s">
        <v>180</v>
      </c>
      <c r="AU405" s="18" t="s">
        <v>178</v>
      </c>
    </row>
    <row r="406" s="13" customFormat="1">
      <c r="A406" s="13"/>
      <c r="B406" s="224"/>
      <c r="C406" s="225"/>
      <c r="D406" s="219" t="s">
        <v>182</v>
      </c>
      <c r="E406" s="226" t="s">
        <v>32</v>
      </c>
      <c r="F406" s="227" t="s">
        <v>257</v>
      </c>
      <c r="G406" s="225"/>
      <c r="H406" s="226" t="s">
        <v>32</v>
      </c>
      <c r="I406" s="228"/>
      <c r="J406" s="225"/>
      <c r="K406" s="225"/>
      <c r="L406" s="229"/>
      <c r="M406" s="230"/>
      <c r="N406" s="231"/>
      <c r="O406" s="231"/>
      <c r="P406" s="231"/>
      <c r="Q406" s="231"/>
      <c r="R406" s="231"/>
      <c r="S406" s="231"/>
      <c r="T406" s="232"/>
      <c r="U406" s="13"/>
      <c r="V406" s="13"/>
      <c r="W406" s="13"/>
      <c r="X406" s="13"/>
      <c r="Y406" s="13"/>
      <c r="Z406" s="13"/>
      <c r="AA406" s="13"/>
      <c r="AB406" s="13"/>
      <c r="AC406" s="13"/>
      <c r="AD406" s="13"/>
      <c r="AE406" s="13"/>
      <c r="AT406" s="233" t="s">
        <v>182</v>
      </c>
      <c r="AU406" s="233" t="s">
        <v>178</v>
      </c>
      <c r="AV406" s="13" t="s">
        <v>85</v>
      </c>
      <c r="AW406" s="13" t="s">
        <v>39</v>
      </c>
      <c r="AX406" s="13" t="s">
        <v>77</v>
      </c>
      <c r="AY406" s="233" t="s">
        <v>168</v>
      </c>
    </row>
    <row r="407" s="14" customFormat="1">
      <c r="A407" s="14"/>
      <c r="B407" s="234"/>
      <c r="C407" s="235"/>
      <c r="D407" s="219" t="s">
        <v>182</v>
      </c>
      <c r="E407" s="236" t="s">
        <v>32</v>
      </c>
      <c r="F407" s="237" t="s">
        <v>288</v>
      </c>
      <c r="G407" s="235"/>
      <c r="H407" s="238">
        <v>4.9000000000000004</v>
      </c>
      <c r="I407" s="239"/>
      <c r="J407" s="235"/>
      <c r="K407" s="235"/>
      <c r="L407" s="240"/>
      <c r="M407" s="241"/>
      <c r="N407" s="242"/>
      <c r="O407" s="242"/>
      <c r="P407" s="242"/>
      <c r="Q407" s="242"/>
      <c r="R407" s="242"/>
      <c r="S407" s="242"/>
      <c r="T407" s="243"/>
      <c r="U407" s="14"/>
      <c r="V407" s="14"/>
      <c r="W407" s="14"/>
      <c r="X407" s="14"/>
      <c r="Y407" s="14"/>
      <c r="Z407" s="14"/>
      <c r="AA407" s="14"/>
      <c r="AB407" s="14"/>
      <c r="AC407" s="14"/>
      <c r="AD407" s="14"/>
      <c r="AE407" s="14"/>
      <c r="AT407" s="244" t="s">
        <v>182</v>
      </c>
      <c r="AU407" s="244" t="s">
        <v>178</v>
      </c>
      <c r="AV407" s="14" t="s">
        <v>178</v>
      </c>
      <c r="AW407" s="14" t="s">
        <v>39</v>
      </c>
      <c r="AX407" s="14" t="s">
        <v>85</v>
      </c>
      <c r="AY407" s="244" t="s">
        <v>168</v>
      </c>
    </row>
    <row r="408" s="2" customFormat="1" ht="24.15" customHeight="1">
      <c r="A408" s="40"/>
      <c r="B408" s="41"/>
      <c r="C408" s="256" t="s">
        <v>365</v>
      </c>
      <c r="D408" s="256" t="s">
        <v>210</v>
      </c>
      <c r="E408" s="257" t="s">
        <v>366</v>
      </c>
      <c r="F408" s="258" t="s">
        <v>367</v>
      </c>
      <c r="G408" s="259" t="s">
        <v>175</v>
      </c>
      <c r="H408" s="260">
        <v>1.7789999999999999</v>
      </c>
      <c r="I408" s="261"/>
      <c r="J408" s="262">
        <f>ROUND(I408*H408,2)</f>
        <v>0</v>
      </c>
      <c r="K408" s="258" t="s">
        <v>176</v>
      </c>
      <c r="L408" s="263"/>
      <c r="M408" s="264" t="s">
        <v>32</v>
      </c>
      <c r="N408" s="265" t="s">
        <v>49</v>
      </c>
      <c r="O408" s="86"/>
      <c r="P408" s="215">
        <f>O408*H408</f>
        <v>0</v>
      </c>
      <c r="Q408" s="215">
        <v>0.0060000000000000001</v>
      </c>
      <c r="R408" s="215">
        <f>Q408*H408</f>
        <v>0.010674</v>
      </c>
      <c r="S408" s="215">
        <v>0</v>
      </c>
      <c r="T408" s="216">
        <f>S408*H408</f>
        <v>0</v>
      </c>
      <c r="U408" s="40"/>
      <c r="V408" s="40"/>
      <c r="W408" s="40"/>
      <c r="X408" s="40"/>
      <c r="Y408" s="40"/>
      <c r="Z408" s="40"/>
      <c r="AA408" s="40"/>
      <c r="AB408" s="40"/>
      <c r="AC408" s="40"/>
      <c r="AD408" s="40"/>
      <c r="AE408" s="40"/>
      <c r="AR408" s="217" t="s">
        <v>213</v>
      </c>
      <c r="AT408" s="217" t="s">
        <v>210</v>
      </c>
      <c r="AU408" s="217" t="s">
        <v>178</v>
      </c>
      <c r="AY408" s="18" t="s">
        <v>168</v>
      </c>
      <c r="BE408" s="218">
        <f>IF(N408="základní",J408,0)</f>
        <v>0</v>
      </c>
      <c r="BF408" s="218">
        <f>IF(N408="snížená",J408,0)</f>
        <v>0</v>
      </c>
      <c r="BG408" s="218">
        <f>IF(N408="zákl. přenesená",J408,0)</f>
        <v>0</v>
      </c>
      <c r="BH408" s="218">
        <f>IF(N408="sníž. přenesená",J408,0)</f>
        <v>0</v>
      </c>
      <c r="BI408" s="218">
        <f>IF(N408="nulová",J408,0)</f>
        <v>0</v>
      </c>
      <c r="BJ408" s="18" t="s">
        <v>178</v>
      </c>
      <c r="BK408" s="218">
        <f>ROUND(I408*H408,2)</f>
        <v>0</v>
      </c>
      <c r="BL408" s="18" t="s">
        <v>177</v>
      </c>
      <c r="BM408" s="217" t="s">
        <v>368</v>
      </c>
    </row>
    <row r="409" s="13" customFormat="1">
      <c r="A409" s="13"/>
      <c r="B409" s="224"/>
      <c r="C409" s="225"/>
      <c r="D409" s="219" t="s">
        <v>182</v>
      </c>
      <c r="E409" s="226" t="s">
        <v>32</v>
      </c>
      <c r="F409" s="227" t="s">
        <v>257</v>
      </c>
      <c r="G409" s="225"/>
      <c r="H409" s="226" t="s">
        <v>32</v>
      </c>
      <c r="I409" s="228"/>
      <c r="J409" s="225"/>
      <c r="K409" s="225"/>
      <c r="L409" s="229"/>
      <c r="M409" s="230"/>
      <c r="N409" s="231"/>
      <c r="O409" s="231"/>
      <c r="P409" s="231"/>
      <c r="Q409" s="231"/>
      <c r="R409" s="231"/>
      <c r="S409" s="231"/>
      <c r="T409" s="232"/>
      <c r="U409" s="13"/>
      <c r="V409" s="13"/>
      <c r="W409" s="13"/>
      <c r="X409" s="13"/>
      <c r="Y409" s="13"/>
      <c r="Z409" s="13"/>
      <c r="AA409" s="13"/>
      <c r="AB409" s="13"/>
      <c r="AC409" s="13"/>
      <c r="AD409" s="13"/>
      <c r="AE409" s="13"/>
      <c r="AT409" s="233" t="s">
        <v>182</v>
      </c>
      <c r="AU409" s="233" t="s">
        <v>178</v>
      </c>
      <c r="AV409" s="13" t="s">
        <v>85</v>
      </c>
      <c r="AW409" s="13" t="s">
        <v>39</v>
      </c>
      <c r="AX409" s="13" t="s">
        <v>77</v>
      </c>
      <c r="AY409" s="233" t="s">
        <v>168</v>
      </c>
    </row>
    <row r="410" s="14" customFormat="1">
      <c r="A410" s="14"/>
      <c r="B410" s="234"/>
      <c r="C410" s="235"/>
      <c r="D410" s="219" t="s">
        <v>182</v>
      </c>
      <c r="E410" s="236" t="s">
        <v>32</v>
      </c>
      <c r="F410" s="237" t="s">
        <v>258</v>
      </c>
      <c r="G410" s="235"/>
      <c r="H410" s="238">
        <v>1.617</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182</v>
      </c>
      <c r="AU410" s="244" t="s">
        <v>178</v>
      </c>
      <c r="AV410" s="14" t="s">
        <v>178</v>
      </c>
      <c r="AW410" s="14" t="s">
        <v>39</v>
      </c>
      <c r="AX410" s="14" t="s">
        <v>85</v>
      </c>
      <c r="AY410" s="244" t="s">
        <v>168</v>
      </c>
    </row>
    <row r="411" s="14" customFormat="1">
      <c r="A411" s="14"/>
      <c r="B411" s="234"/>
      <c r="C411" s="235"/>
      <c r="D411" s="219" t="s">
        <v>182</v>
      </c>
      <c r="E411" s="235"/>
      <c r="F411" s="237" t="s">
        <v>369</v>
      </c>
      <c r="G411" s="235"/>
      <c r="H411" s="238">
        <v>1.7789999999999999</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182</v>
      </c>
      <c r="AU411" s="244" t="s">
        <v>178</v>
      </c>
      <c r="AV411" s="14" t="s">
        <v>178</v>
      </c>
      <c r="AW411" s="14" t="s">
        <v>4</v>
      </c>
      <c r="AX411" s="14" t="s">
        <v>85</v>
      </c>
      <c r="AY411" s="244" t="s">
        <v>168</v>
      </c>
    </row>
    <row r="412" s="2" customFormat="1" ht="37.8" customHeight="1">
      <c r="A412" s="40"/>
      <c r="B412" s="41"/>
      <c r="C412" s="206" t="s">
        <v>370</v>
      </c>
      <c r="D412" s="206" t="s">
        <v>172</v>
      </c>
      <c r="E412" s="207" t="s">
        <v>371</v>
      </c>
      <c r="F412" s="208" t="s">
        <v>372</v>
      </c>
      <c r="G412" s="209" t="s">
        <v>175</v>
      </c>
      <c r="H412" s="210">
        <v>7.7999999999999998</v>
      </c>
      <c r="I412" s="211"/>
      <c r="J412" s="212">
        <f>ROUND(I412*H412,2)</f>
        <v>0</v>
      </c>
      <c r="K412" s="208" t="s">
        <v>176</v>
      </c>
      <c r="L412" s="46"/>
      <c r="M412" s="213" t="s">
        <v>32</v>
      </c>
      <c r="N412" s="214" t="s">
        <v>49</v>
      </c>
      <c r="O412" s="86"/>
      <c r="P412" s="215">
        <f>O412*H412</f>
        <v>0</v>
      </c>
      <c r="Q412" s="215">
        <v>0.0031900000000000001</v>
      </c>
      <c r="R412" s="215">
        <f>Q412*H412</f>
        <v>0.024882000000000001</v>
      </c>
      <c r="S412" s="215">
        <v>0</v>
      </c>
      <c r="T412" s="216">
        <f>S412*H412</f>
        <v>0</v>
      </c>
      <c r="U412" s="40"/>
      <c r="V412" s="40"/>
      <c r="W412" s="40"/>
      <c r="X412" s="40"/>
      <c r="Y412" s="40"/>
      <c r="Z412" s="40"/>
      <c r="AA412" s="40"/>
      <c r="AB412" s="40"/>
      <c r="AC412" s="40"/>
      <c r="AD412" s="40"/>
      <c r="AE412" s="40"/>
      <c r="AR412" s="217" t="s">
        <v>177</v>
      </c>
      <c r="AT412" s="217" t="s">
        <v>172</v>
      </c>
      <c r="AU412" s="217" t="s">
        <v>178</v>
      </c>
      <c r="AY412" s="18" t="s">
        <v>168</v>
      </c>
      <c r="BE412" s="218">
        <f>IF(N412="základní",J412,0)</f>
        <v>0</v>
      </c>
      <c r="BF412" s="218">
        <f>IF(N412="snížená",J412,0)</f>
        <v>0</v>
      </c>
      <c r="BG412" s="218">
        <f>IF(N412="zákl. přenesená",J412,0)</f>
        <v>0</v>
      </c>
      <c r="BH412" s="218">
        <f>IF(N412="sníž. přenesená",J412,0)</f>
        <v>0</v>
      </c>
      <c r="BI412" s="218">
        <f>IF(N412="nulová",J412,0)</f>
        <v>0</v>
      </c>
      <c r="BJ412" s="18" t="s">
        <v>178</v>
      </c>
      <c r="BK412" s="218">
        <f>ROUND(I412*H412,2)</f>
        <v>0</v>
      </c>
      <c r="BL412" s="18" t="s">
        <v>177</v>
      </c>
      <c r="BM412" s="217" t="s">
        <v>373</v>
      </c>
    </row>
    <row r="413" s="2" customFormat="1">
      <c r="A413" s="40"/>
      <c r="B413" s="41"/>
      <c r="C413" s="42"/>
      <c r="D413" s="219" t="s">
        <v>180</v>
      </c>
      <c r="E413" s="42"/>
      <c r="F413" s="220" t="s">
        <v>209</v>
      </c>
      <c r="G413" s="42"/>
      <c r="H413" s="42"/>
      <c r="I413" s="221"/>
      <c r="J413" s="42"/>
      <c r="K413" s="42"/>
      <c r="L413" s="46"/>
      <c r="M413" s="222"/>
      <c r="N413" s="223"/>
      <c r="O413" s="86"/>
      <c r="P413" s="86"/>
      <c r="Q413" s="86"/>
      <c r="R413" s="86"/>
      <c r="S413" s="86"/>
      <c r="T413" s="87"/>
      <c r="U413" s="40"/>
      <c r="V413" s="40"/>
      <c r="W413" s="40"/>
      <c r="X413" s="40"/>
      <c r="Y413" s="40"/>
      <c r="Z413" s="40"/>
      <c r="AA413" s="40"/>
      <c r="AB413" s="40"/>
      <c r="AC413" s="40"/>
      <c r="AD413" s="40"/>
      <c r="AE413" s="40"/>
      <c r="AT413" s="18" t="s">
        <v>180</v>
      </c>
      <c r="AU413" s="18" t="s">
        <v>178</v>
      </c>
    </row>
    <row r="414" s="13" customFormat="1">
      <c r="A414" s="13"/>
      <c r="B414" s="224"/>
      <c r="C414" s="225"/>
      <c r="D414" s="219" t="s">
        <v>182</v>
      </c>
      <c r="E414" s="226" t="s">
        <v>32</v>
      </c>
      <c r="F414" s="227" t="s">
        <v>374</v>
      </c>
      <c r="G414" s="225"/>
      <c r="H414" s="226" t="s">
        <v>32</v>
      </c>
      <c r="I414" s="228"/>
      <c r="J414" s="225"/>
      <c r="K414" s="225"/>
      <c r="L414" s="229"/>
      <c r="M414" s="230"/>
      <c r="N414" s="231"/>
      <c r="O414" s="231"/>
      <c r="P414" s="231"/>
      <c r="Q414" s="231"/>
      <c r="R414" s="231"/>
      <c r="S414" s="231"/>
      <c r="T414" s="232"/>
      <c r="U414" s="13"/>
      <c r="V414" s="13"/>
      <c r="W414" s="13"/>
      <c r="X414" s="13"/>
      <c r="Y414" s="13"/>
      <c r="Z414" s="13"/>
      <c r="AA414" s="13"/>
      <c r="AB414" s="13"/>
      <c r="AC414" s="13"/>
      <c r="AD414" s="13"/>
      <c r="AE414" s="13"/>
      <c r="AT414" s="233" t="s">
        <v>182</v>
      </c>
      <c r="AU414" s="233" t="s">
        <v>178</v>
      </c>
      <c r="AV414" s="13" t="s">
        <v>85</v>
      </c>
      <c r="AW414" s="13" t="s">
        <v>39</v>
      </c>
      <c r="AX414" s="13" t="s">
        <v>77</v>
      </c>
      <c r="AY414" s="233" t="s">
        <v>168</v>
      </c>
    </row>
    <row r="415" s="14" customFormat="1">
      <c r="A415" s="14"/>
      <c r="B415" s="234"/>
      <c r="C415" s="235"/>
      <c r="D415" s="219" t="s">
        <v>182</v>
      </c>
      <c r="E415" s="236" t="s">
        <v>32</v>
      </c>
      <c r="F415" s="237" t="s">
        <v>375</v>
      </c>
      <c r="G415" s="235"/>
      <c r="H415" s="238">
        <v>7.7999999999999998</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182</v>
      </c>
      <c r="AU415" s="244" t="s">
        <v>178</v>
      </c>
      <c r="AV415" s="14" t="s">
        <v>178</v>
      </c>
      <c r="AW415" s="14" t="s">
        <v>39</v>
      </c>
      <c r="AX415" s="14" t="s">
        <v>85</v>
      </c>
      <c r="AY415" s="244" t="s">
        <v>168</v>
      </c>
    </row>
    <row r="416" s="2" customFormat="1" ht="49.05" customHeight="1">
      <c r="A416" s="40"/>
      <c r="B416" s="41"/>
      <c r="C416" s="206" t="s">
        <v>376</v>
      </c>
      <c r="D416" s="206" t="s">
        <v>172</v>
      </c>
      <c r="E416" s="207" t="s">
        <v>377</v>
      </c>
      <c r="F416" s="208" t="s">
        <v>378</v>
      </c>
      <c r="G416" s="209" t="s">
        <v>175</v>
      </c>
      <c r="H416" s="210">
        <v>311.72000000000003</v>
      </c>
      <c r="I416" s="211"/>
      <c r="J416" s="212">
        <f>ROUND(I416*H416,2)</f>
        <v>0</v>
      </c>
      <c r="K416" s="208" t="s">
        <v>176</v>
      </c>
      <c r="L416" s="46"/>
      <c r="M416" s="213" t="s">
        <v>32</v>
      </c>
      <c r="N416" s="214" t="s">
        <v>49</v>
      </c>
      <c r="O416" s="86"/>
      <c r="P416" s="215">
        <f>O416*H416</f>
        <v>0</v>
      </c>
      <c r="Q416" s="215">
        <v>6.0000000000000002E-05</v>
      </c>
      <c r="R416" s="215">
        <f>Q416*H416</f>
        <v>0.018703200000000003</v>
      </c>
      <c r="S416" s="215">
        <v>0</v>
      </c>
      <c r="T416" s="216">
        <f>S416*H416</f>
        <v>0</v>
      </c>
      <c r="U416" s="40"/>
      <c r="V416" s="40"/>
      <c r="W416" s="40"/>
      <c r="X416" s="40"/>
      <c r="Y416" s="40"/>
      <c r="Z416" s="40"/>
      <c r="AA416" s="40"/>
      <c r="AB416" s="40"/>
      <c r="AC416" s="40"/>
      <c r="AD416" s="40"/>
      <c r="AE416" s="40"/>
      <c r="AR416" s="217" t="s">
        <v>177</v>
      </c>
      <c r="AT416" s="217" t="s">
        <v>172</v>
      </c>
      <c r="AU416" s="217" t="s">
        <v>178</v>
      </c>
      <c r="AY416" s="18" t="s">
        <v>168</v>
      </c>
      <c r="BE416" s="218">
        <f>IF(N416="základní",J416,0)</f>
        <v>0</v>
      </c>
      <c r="BF416" s="218">
        <f>IF(N416="snížená",J416,0)</f>
        <v>0</v>
      </c>
      <c r="BG416" s="218">
        <f>IF(N416="zákl. přenesená",J416,0)</f>
        <v>0</v>
      </c>
      <c r="BH416" s="218">
        <f>IF(N416="sníž. přenesená",J416,0)</f>
        <v>0</v>
      </c>
      <c r="BI416" s="218">
        <f>IF(N416="nulová",J416,0)</f>
        <v>0</v>
      </c>
      <c r="BJ416" s="18" t="s">
        <v>178</v>
      </c>
      <c r="BK416" s="218">
        <f>ROUND(I416*H416,2)</f>
        <v>0</v>
      </c>
      <c r="BL416" s="18" t="s">
        <v>177</v>
      </c>
      <c r="BM416" s="217" t="s">
        <v>379</v>
      </c>
    </row>
    <row r="417" s="2" customFormat="1">
      <c r="A417" s="40"/>
      <c r="B417" s="41"/>
      <c r="C417" s="42"/>
      <c r="D417" s="219" t="s">
        <v>180</v>
      </c>
      <c r="E417" s="42"/>
      <c r="F417" s="220" t="s">
        <v>209</v>
      </c>
      <c r="G417" s="42"/>
      <c r="H417" s="42"/>
      <c r="I417" s="221"/>
      <c r="J417" s="42"/>
      <c r="K417" s="42"/>
      <c r="L417" s="46"/>
      <c r="M417" s="222"/>
      <c r="N417" s="223"/>
      <c r="O417" s="86"/>
      <c r="P417" s="86"/>
      <c r="Q417" s="86"/>
      <c r="R417" s="86"/>
      <c r="S417" s="86"/>
      <c r="T417" s="87"/>
      <c r="U417" s="40"/>
      <c r="V417" s="40"/>
      <c r="W417" s="40"/>
      <c r="X417" s="40"/>
      <c r="Y417" s="40"/>
      <c r="Z417" s="40"/>
      <c r="AA417" s="40"/>
      <c r="AB417" s="40"/>
      <c r="AC417" s="40"/>
      <c r="AD417" s="40"/>
      <c r="AE417" s="40"/>
      <c r="AT417" s="18" t="s">
        <v>180</v>
      </c>
      <c r="AU417" s="18" t="s">
        <v>178</v>
      </c>
    </row>
    <row r="418" s="13" customFormat="1">
      <c r="A418" s="13"/>
      <c r="B418" s="224"/>
      <c r="C418" s="225"/>
      <c r="D418" s="219" t="s">
        <v>182</v>
      </c>
      <c r="E418" s="226" t="s">
        <v>32</v>
      </c>
      <c r="F418" s="227" t="s">
        <v>225</v>
      </c>
      <c r="G418" s="225"/>
      <c r="H418" s="226" t="s">
        <v>32</v>
      </c>
      <c r="I418" s="228"/>
      <c r="J418" s="225"/>
      <c r="K418" s="225"/>
      <c r="L418" s="229"/>
      <c r="M418" s="230"/>
      <c r="N418" s="231"/>
      <c r="O418" s="231"/>
      <c r="P418" s="231"/>
      <c r="Q418" s="231"/>
      <c r="R418" s="231"/>
      <c r="S418" s="231"/>
      <c r="T418" s="232"/>
      <c r="U418" s="13"/>
      <c r="V418" s="13"/>
      <c r="W418" s="13"/>
      <c r="X418" s="13"/>
      <c r="Y418" s="13"/>
      <c r="Z418" s="13"/>
      <c r="AA418" s="13"/>
      <c r="AB418" s="13"/>
      <c r="AC418" s="13"/>
      <c r="AD418" s="13"/>
      <c r="AE418" s="13"/>
      <c r="AT418" s="233" t="s">
        <v>182</v>
      </c>
      <c r="AU418" s="233" t="s">
        <v>178</v>
      </c>
      <c r="AV418" s="13" t="s">
        <v>85</v>
      </c>
      <c r="AW418" s="13" t="s">
        <v>39</v>
      </c>
      <c r="AX418" s="13" t="s">
        <v>77</v>
      </c>
      <c r="AY418" s="233" t="s">
        <v>168</v>
      </c>
    </row>
    <row r="419" s="14" customFormat="1">
      <c r="A419" s="14"/>
      <c r="B419" s="234"/>
      <c r="C419" s="235"/>
      <c r="D419" s="219" t="s">
        <v>182</v>
      </c>
      <c r="E419" s="236" t="s">
        <v>32</v>
      </c>
      <c r="F419" s="237" t="s">
        <v>226</v>
      </c>
      <c r="G419" s="235"/>
      <c r="H419" s="238">
        <v>314.375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182</v>
      </c>
      <c r="AU419" s="244" t="s">
        <v>178</v>
      </c>
      <c r="AV419" s="14" t="s">
        <v>178</v>
      </c>
      <c r="AW419" s="14" t="s">
        <v>39</v>
      </c>
      <c r="AX419" s="14" t="s">
        <v>77</v>
      </c>
      <c r="AY419" s="244" t="s">
        <v>168</v>
      </c>
    </row>
    <row r="420" s="13" customFormat="1">
      <c r="A420" s="13"/>
      <c r="B420" s="224"/>
      <c r="C420" s="225"/>
      <c r="D420" s="219" t="s">
        <v>182</v>
      </c>
      <c r="E420" s="226" t="s">
        <v>32</v>
      </c>
      <c r="F420" s="227" t="s">
        <v>227</v>
      </c>
      <c r="G420" s="225"/>
      <c r="H420" s="226" t="s">
        <v>32</v>
      </c>
      <c r="I420" s="228"/>
      <c r="J420" s="225"/>
      <c r="K420" s="225"/>
      <c r="L420" s="229"/>
      <c r="M420" s="230"/>
      <c r="N420" s="231"/>
      <c r="O420" s="231"/>
      <c r="P420" s="231"/>
      <c r="Q420" s="231"/>
      <c r="R420" s="231"/>
      <c r="S420" s="231"/>
      <c r="T420" s="232"/>
      <c r="U420" s="13"/>
      <c r="V420" s="13"/>
      <c r="W420" s="13"/>
      <c r="X420" s="13"/>
      <c r="Y420" s="13"/>
      <c r="Z420" s="13"/>
      <c r="AA420" s="13"/>
      <c r="AB420" s="13"/>
      <c r="AC420" s="13"/>
      <c r="AD420" s="13"/>
      <c r="AE420" s="13"/>
      <c r="AT420" s="233" t="s">
        <v>182</v>
      </c>
      <c r="AU420" s="233" t="s">
        <v>178</v>
      </c>
      <c r="AV420" s="13" t="s">
        <v>85</v>
      </c>
      <c r="AW420" s="13" t="s">
        <v>39</v>
      </c>
      <c r="AX420" s="13" t="s">
        <v>77</v>
      </c>
      <c r="AY420" s="233" t="s">
        <v>168</v>
      </c>
    </row>
    <row r="421" s="14" customFormat="1">
      <c r="A421" s="14"/>
      <c r="B421" s="234"/>
      <c r="C421" s="235"/>
      <c r="D421" s="219" t="s">
        <v>182</v>
      </c>
      <c r="E421" s="236" t="s">
        <v>32</v>
      </c>
      <c r="F421" s="237" t="s">
        <v>228</v>
      </c>
      <c r="G421" s="235"/>
      <c r="H421" s="238">
        <v>-20.25</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182</v>
      </c>
      <c r="AU421" s="244" t="s">
        <v>178</v>
      </c>
      <c r="AV421" s="14" t="s">
        <v>178</v>
      </c>
      <c r="AW421" s="14" t="s">
        <v>39</v>
      </c>
      <c r="AX421" s="14" t="s">
        <v>77</v>
      </c>
      <c r="AY421" s="244" t="s">
        <v>168</v>
      </c>
    </row>
    <row r="422" s="14" customFormat="1">
      <c r="A422" s="14"/>
      <c r="B422" s="234"/>
      <c r="C422" s="235"/>
      <c r="D422" s="219" t="s">
        <v>182</v>
      </c>
      <c r="E422" s="236" t="s">
        <v>32</v>
      </c>
      <c r="F422" s="237" t="s">
        <v>229</v>
      </c>
      <c r="G422" s="235"/>
      <c r="H422" s="238">
        <v>-13.5</v>
      </c>
      <c r="I422" s="239"/>
      <c r="J422" s="235"/>
      <c r="K422" s="235"/>
      <c r="L422" s="240"/>
      <c r="M422" s="241"/>
      <c r="N422" s="242"/>
      <c r="O422" s="242"/>
      <c r="P422" s="242"/>
      <c r="Q422" s="242"/>
      <c r="R422" s="242"/>
      <c r="S422" s="242"/>
      <c r="T422" s="243"/>
      <c r="U422" s="14"/>
      <c r="V422" s="14"/>
      <c r="W422" s="14"/>
      <c r="X422" s="14"/>
      <c r="Y422" s="14"/>
      <c r="Z422" s="14"/>
      <c r="AA422" s="14"/>
      <c r="AB422" s="14"/>
      <c r="AC422" s="14"/>
      <c r="AD422" s="14"/>
      <c r="AE422" s="14"/>
      <c r="AT422" s="244" t="s">
        <v>182</v>
      </c>
      <c r="AU422" s="244" t="s">
        <v>178</v>
      </c>
      <c r="AV422" s="14" t="s">
        <v>178</v>
      </c>
      <c r="AW422" s="14" t="s">
        <v>39</v>
      </c>
      <c r="AX422" s="14" t="s">
        <v>77</v>
      </c>
      <c r="AY422" s="244" t="s">
        <v>168</v>
      </c>
    </row>
    <row r="423" s="14" customFormat="1">
      <c r="A423" s="14"/>
      <c r="B423" s="234"/>
      <c r="C423" s="235"/>
      <c r="D423" s="219" t="s">
        <v>182</v>
      </c>
      <c r="E423" s="236" t="s">
        <v>32</v>
      </c>
      <c r="F423" s="237" t="s">
        <v>230</v>
      </c>
      <c r="G423" s="235"/>
      <c r="H423" s="238">
        <v>-11.25</v>
      </c>
      <c r="I423" s="239"/>
      <c r="J423" s="235"/>
      <c r="K423" s="235"/>
      <c r="L423" s="240"/>
      <c r="M423" s="241"/>
      <c r="N423" s="242"/>
      <c r="O423" s="242"/>
      <c r="P423" s="242"/>
      <c r="Q423" s="242"/>
      <c r="R423" s="242"/>
      <c r="S423" s="242"/>
      <c r="T423" s="243"/>
      <c r="U423" s="14"/>
      <c r="V423" s="14"/>
      <c r="W423" s="14"/>
      <c r="X423" s="14"/>
      <c r="Y423" s="14"/>
      <c r="Z423" s="14"/>
      <c r="AA423" s="14"/>
      <c r="AB423" s="14"/>
      <c r="AC423" s="14"/>
      <c r="AD423" s="14"/>
      <c r="AE423" s="14"/>
      <c r="AT423" s="244" t="s">
        <v>182</v>
      </c>
      <c r="AU423" s="244" t="s">
        <v>178</v>
      </c>
      <c r="AV423" s="14" t="s">
        <v>178</v>
      </c>
      <c r="AW423" s="14" t="s">
        <v>39</v>
      </c>
      <c r="AX423" s="14" t="s">
        <v>77</v>
      </c>
      <c r="AY423" s="244" t="s">
        <v>168</v>
      </c>
    </row>
    <row r="424" s="14" customFormat="1">
      <c r="A424" s="14"/>
      <c r="B424" s="234"/>
      <c r="C424" s="235"/>
      <c r="D424" s="219" t="s">
        <v>182</v>
      </c>
      <c r="E424" s="236" t="s">
        <v>32</v>
      </c>
      <c r="F424" s="237" t="s">
        <v>231</v>
      </c>
      <c r="G424" s="235"/>
      <c r="H424" s="238">
        <v>-0.81000000000000005</v>
      </c>
      <c r="I424" s="239"/>
      <c r="J424" s="235"/>
      <c r="K424" s="235"/>
      <c r="L424" s="240"/>
      <c r="M424" s="241"/>
      <c r="N424" s="242"/>
      <c r="O424" s="242"/>
      <c r="P424" s="242"/>
      <c r="Q424" s="242"/>
      <c r="R424" s="242"/>
      <c r="S424" s="242"/>
      <c r="T424" s="243"/>
      <c r="U424" s="14"/>
      <c r="V424" s="14"/>
      <c r="W424" s="14"/>
      <c r="X424" s="14"/>
      <c r="Y424" s="14"/>
      <c r="Z424" s="14"/>
      <c r="AA424" s="14"/>
      <c r="AB424" s="14"/>
      <c r="AC424" s="14"/>
      <c r="AD424" s="14"/>
      <c r="AE424" s="14"/>
      <c r="AT424" s="244" t="s">
        <v>182</v>
      </c>
      <c r="AU424" s="244" t="s">
        <v>178</v>
      </c>
      <c r="AV424" s="14" t="s">
        <v>178</v>
      </c>
      <c r="AW424" s="14" t="s">
        <v>39</v>
      </c>
      <c r="AX424" s="14" t="s">
        <v>77</v>
      </c>
      <c r="AY424" s="244" t="s">
        <v>168</v>
      </c>
    </row>
    <row r="425" s="14" customFormat="1">
      <c r="A425" s="14"/>
      <c r="B425" s="234"/>
      <c r="C425" s="235"/>
      <c r="D425" s="219" t="s">
        <v>182</v>
      </c>
      <c r="E425" s="236" t="s">
        <v>32</v>
      </c>
      <c r="F425" s="237" t="s">
        <v>232</v>
      </c>
      <c r="G425" s="235"/>
      <c r="H425" s="238">
        <v>-5.5199999999999996</v>
      </c>
      <c r="I425" s="239"/>
      <c r="J425" s="235"/>
      <c r="K425" s="235"/>
      <c r="L425" s="240"/>
      <c r="M425" s="241"/>
      <c r="N425" s="242"/>
      <c r="O425" s="242"/>
      <c r="P425" s="242"/>
      <c r="Q425" s="242"/>
      <c r="R425" s="242"/>
      <c r="S425" s="242"/>
      <c r="T425" s="243"/>
      <c r="U425" s="14"/>
      <c r="V425" s="14"/>
      <c r="W425" s="14"/>
      <c r="X425" s="14"/>
      <c r="Y425" s="14"/>
      <c r="Z425" s="14"/>
      <c r="AA425" s="14"/>
      <c r="AB425" s="14"/>
      <c r="AC425" s="14"/>
      <c r="AD425" s="14"/>
      <c r="AE425" s="14"/>
      <c r="AT425" s="244" t="s">
        <v>182</v>
      </c>
      <c r="AU425" s="244" t="s">
        <v>178</v>
      </c>
      <c r="AV425" s="14" t="s">
        <v>178</v>
      </c>
      <c r="AW425" s="14" t="s">
        <v>39</v>
      </c>
      <c r="AX425" s="14" t="s">
        <v>77</v>
      </c>
      <c r="AY425" s="244" t="s">
        <v>168</v>
      </c>
    </row>
    <row r="426" s="14" customFormat="1">
      <c r="A426" s="14"/>
      <c r="B426" s="234"/>
      <c r="C426" s="235"/>
      <c r="D426" s="219" t="s">
        <v>182</v>
      </c>
      <c r="E426" s="236" t="s">
        <v>32</v>
      </c>
      <c r="F426" s="237" t="s">
        <v>233</v>
      </c>
      <c r="G426" s="235"/>
      <c r="H426" s="238">
        <v>-1.125</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182</v>
      </c>
      <c r="AU426" s="244" t="s">
        <v>178</v>
      </c>
      <c r="AV426" s="14" t="s">
        <v>178</v>
      </c>
      <c r="AW426" s="14" t="s">
        <v>39</v>
      </c>
      <c r="AX426" s="14" t="s">
        <v>77</v>
      </c>
      <c r="AY426" s="244" t="s">
        <v>168</v>
      </c>
    </row>
    <row r="427" s="13" customFormat="1">
      <c r="A427" s="13"/>
      <c r="B427" s="224"/>
      <c r="C427" s="225"/>
      <c r="D427" s="219" t="s">
        <v>182</v>
      </c>
      <c r="E427" s="226" t="s">
        <v>32</v>
      </c>
      <c r="F427" s="227" t="s">
        <v>223</v>
      </c>
      <c r="G427" s="225"/>
      <c r="H427" s="226" t="s">
        <v>32</v>
      </c>
      <c r="I427" s="228"/>
      <c r="J427" s="225"/>
      <c r="K427" s="225"/>
      <c r="L427" s="229"/>
      <c r="M427" s="230"/>
      <c r="N427" s="231"/>
      <c r="O427" s="231"/>
      <c r="P427" s="231"/>
      <c r="Q427" s="231"/>
      <c r="R427" s="231"/>
      <c r="S427" s="231"/>
      <c r="T427" s="232"/>
      <c r="U427" s="13"/>
      <c r="V427" s="13"/>
      <c r="W427" s="13"/>
      <c r="X427" s="13"/>
      <c r="Y427" s="13"/>
      <c r="Z427" s="13"/>
      <c r="AA427" s="13"/>
      <c r="AB427" s="13"/>
      <c r="AC427" s="13"/>
      <c r="AD427" s="13"/>
      <c r="AE427" s="13"/>
      <c r="AT427" s="233" t="s">
        <v>182</v>
      </c>
      <c r="AU427" s="233" t="s">
        <v>178</v>
      </c>
      <c r="AV427" s="13" t="s">
        <v>85</v>
      </c>
      <c r="AW427" s="13" t="s">
        <v>39</v>
      </c>
      <c r="AX427" s="13" t="s">
        <v>77</v>
      </c>
      <c r="AY427" s="233" t="s">
        <v>168</v>
      </c>
    </row>
    <row r="428" s="14" customFormat="1">
      <c r="A428" s="14"/>
      <c r="B428" s="234"/>
      <c r="C428" s="235"/>
      <c r="D428" s="219" t="s">
        <v>182</v>
      </c>
      <c r="E428" s="236" t="s">
        <v>32</v>
      </c>
      <c r="F428" s="237" t="s">
        <v>224</v>
      </c>
      <c r="G428" s="235"/>
      <c r="H428" s="238">
        <v>49.799999999999997</v>
      </c>
      <c r="I428" s="239"/>
      <c r="J428" s="235"/>
      <c r="K428" s="235"/>
      <c r="L428" s="240"/>
      <c r="M428" s="241"/>
      <c r="N428" s="242"/>
      <c r="O428" s="242"/>
      <c r="P428" s="242"/>
      <c r="Q428" s="242"/>
      <c r="R428" s="242"/>
      <c r="S428" s="242"/>
      <c r="T428" s="243"/>
      <c r="U428" s="14"/>
      <c r="V428" s="14"/>
      <c r="W428" s="14"/>
      <c r="X428" s="14"/>
      <c r="Y428" s="14"/>
      <c r="Z428" s="14"/>
      <c r="AA428" s="14"/>
      <c r="AB428" s="14"/>
      <c r="AC428" s="14"/>
      <c r="AD428" s="14"/>
      <c r="AE428" s="14"/>
      <c r="AT428" s="244" t="s">
        <v>182</v>
      </c>
      <c r="AU428" s="244" t="s">
        <v>178</v>
      </c>
      <c r="AV428" s="14" t="s">
        <v>178</v>
      </c>
      <c r="AW428" s="14" t="s">
        <v>39</v>
      </c>
      <c r="AX428" s="14" t="s">
        <v>77</v>
      </c>
      <c r="AY428" s="244" t="s">
        <v>168</v>
      </c>
    </row>
    <row r="429" s="15" customFormat="1">
      <c r="A429" s="15"/>
      <c r="B429" s="245"/>
      <c r="C429" s="246"/>
      <c r="D429" s="219" t="s">
        <v>182</v>
      </c>
      <c r="E429" s="247" t="s">
        <v>32</v>
      </c>
      <c r="F429" s="248" t="s">
        <v>200</v>
      </c>
      <c r="G429" s="246"/>
      <c r="H429" s="249">
        <v>311.72000000000003</v>
      </c>
      <c r="I429" s="250"/>
      <c r="J429" s="246"/>
      <c r="K429" s="246"/>
      <c r="L429" s="251"/>
      <c r="M429" s="252"/>
      <c r="N429" s="253"/>
      <c r="O429" s="253"/>
      <c r="P429" s="253"/>
      <c r="Q429" s="253"/>
      <c r="R429" s="253"/>
      <c r="S429" s="253"/>
      <c r="T429" s="254"/>
      <c r="U429" s="15"/>
      <c r="V429" s="15"/>
      <c r="W429" s="15"/>
      <c r="X429" s="15"/>
      <c r="Y429" s="15"/>
      <c r="Z429" s="15"/>
      <c r="AA429" s="15"/>
      <c r="AB429" s="15"/>
      <c r="AC429" s="15"/>
      <c r="AD429" s="15"/>
      <c r="AE429" s="15"/>
      <c r="AT429" s="255" t="s">
        <v>182</v>
      </c>
      <c r="AU429" s="255" t="s">
        <v>178</v>
      </c>
      <c r="AV429" s="15" t="s">
        <v>177</v>
      </c>
      <c r="AW429" s="15" t="s">
        <v>39</v>
      </c>
      <c r="AX429" s="15" t="s">
        <v>85</v>
      </c>
      <c r="AY429" s="255" t="s">
        <v>168</v>
      </c>
    </row>
    <row r="430" s="2" customFormat="1" ht="49.05" customHeight="1">
      <c r="A430" s="40"/>
      <c r="B430" s="41"/>
      <c r="C430" s="206" t="s">
        <v>380</v>
      </c>
      <c r="D430" s="206" t="s">
        <v>172</v>
      </c>
      <c r="E430" s="207" t="s">
        <v>381</v>
      </c>
      <c r="F430" s="208" t="s">
        <v>382</v>
      </c>
      <c r="G430" s="209" t="s">
        <v>175</v>
      </c>
      <c r="H430" s="210">
        <v>7.9000000000000004</v>
      </c>
      <c r="I430" s="211"/>
      <c r="J430" s="212">
        <f>ROUND(I430*H430,2)</f>
        <v>0</v>
      </c>
      <c r="K430" s="208" t="s">
        <v>176</v>
      </c>
      <c r="L430" s="46"/>
      <c r="M430" s="213" t="s">
        <v>32</v>
      </c>
      <c r="N430" s="214" t="s">
        <v>49</v>
      </c>
      <c r="O430" s="86"/>
      <c r="P430" s="215">
        <f>O430*H430</f>
        <v>0</v>
      </c>
      <c r="Q430" s="215">
        <v>6.0000000000000002E-05</v>
      </c>
      <c r="R430" s="215">
        <f>Q430*H430</f>
        <v>0.00047400000000000003</v>
      </c>
      <c r="S430" s="215">
        <v>0</v>
      </c>
      <c r="T430" s="216">
        <f>S430*H430</f>
        <v>0</v>
      </c>
      <c r="U430" s="40"/>
      <c r="V430" s="40"/>
      <c r="W430" s="40"/>
      <c r="X430" s="40"/>
      <c r="Y430" s="40"/>
      <c r="Z430" s="40"/>
      <c r="AA430" s="40"/>
      <c r="AB430" s="40"/>
      <c r="AC430" s="40"/>
      <c r="AD430" s="40"/>
      <c r="AE430" s="40"/>
      <c r="AR430" s="217" t="s">
        <v>177</v>
      </c>
      <c r="AT430" s="217" t="s">
        <v>172</v>
      </c>
      <c r="AU430" s="217" t="s">
        <v>178</v>
      </c>
      <c r="AY430" s="18" t="s">
        <v>168</v>
      </c>
      <c r="BE430" s="218">
        <f>IF(N430="základní",J430,0)</f>
        <v>0</v>
      </c>
      <c r="BF430" s="218">
        <f>IF(N430="snížená",J430,0)</f>
        <v>0</v>
      </c>
      <c r="BG430" s="218">
        <f>IF(N430="zákl. přenesená",J430,0)</f>
        <v>0</v>
      </c>
      <c r="BH430" s="218">
        <f>IF(N430="sníž. přenesená",J430,0)</f>
        <v>0</v>
      </c>
      <c r="BI430" s="218">
        <f>IF(N430="nulová",J430,0)</f>
        <v>0</v>
      </c>
      <c r="BJ430" s="18" t="s">
        <v>178</v>
      </c>
      <c r="BK430" s="218">
        <f>ROUND(I430*H430,2)</f>
        <v>0</v>
      </c>
      <c r="BL430" s="18" t="s">
        <v>177</v>
      </c>
      <c r="BM430" s="217" t="s">
        <v>383</v>
      </c>
    </row>
    <row r="431" s="2" customFormat="1">
      <c r="A431" s="40"/>
      <c r="B431" s="41"/>
      <c r="C431" s="42"/>
      <c r="D431" s="219" t="s">
        <v>180</v>
      </c>
      <c r="E431" s="42"/>
      <c r="F431" s="220" t="s">
        <v>209</v>
      </c>
      <c r="G431" s="42"/>
      <c r="H431" s="42"/>
      <c r="I431" s="221"/>
      <c r="J431" s="42"/>
      <c r="K431" s="42"/>
      <c r="L431" s="46"/>
      <c r="M431" s="222"/>
      <c r="N431" s="223"/>
      <c r="O431" s="86"/>
      <c r="P431" s="86"/>
      <c r="Q431" s="86"/>
      <c r="R431" s="86"/>
      <c r="S431" s="86"/>
      <c r="T431" s="87"/>
      <c r="U431" s="40"/>
      <c r="V431" s="40"/>
      <c r="W431" s="40"/>
      <c r="X431" s="40"/>
      <c r="Y431" s="40"/>
      <c r="Z431" s="40"/>
      <c r="AA431" s="40"/>
      <c r="AB431" s="40"/>
      <c r="AC431" s="40"/>
      <c r="AD431" s="40"/>
      <c r="AE431" s="40"/>
      <c r="AT431" s="18" t="s">
        <v>180</v>
      </c>
      <c r="AU431" s="18" t="s">
        <v>178</v>
      </c>
    </row>
    <row r="432" s="13" customFormat="1">
      <c r="A432" s="13"/>
      <c r="B432" s="224"/>
      <c r="C432" s="225"/>
      <c r="D432" s="219" t="s">
        <v>182</v>
      </c>
      <c r="E432" s="226" t="s">
        <v>32</v>
      </c>
      <c r="F432" s="227" t="s">
        <v>240</v>
      </c>
      <c r="G432" s="225"/>
      <c r="H432" s="226" t="s">
        <v>32</v>
      </c>
      <c r="I432" s="228"/>
      <c r="J432" s="225"/>
      <c r="K432" s="225"/>
      <c r="L432" s="229"/>
      <c r="M432" s="230"/>
      <c r="N432" s="231"/>
      <c r="O432" s="231"/>
      <c r="P432" s="231"/>
      <c r="Q432" s="231"/>
      <c r="R432" s="231"/>
      <c r="S432" s="231"/>
      <c r="T432" s="232"/>
      <c r="U432" s="13"/>
      <c r="V432" s="13"/>
      <c r="W432" s="13"/>
      <c r="X432" s="13"/>
      <c r="Y432" s="13"/>
      <c r="Z432" s="13"/>
      <c r="AA432" s="13"/>
      <c r="AB432" s="13"/>
      <c r="AC432" s="13"/>
      <c r="AD432" s="13"/>
      <c r="AE432" s="13"/>
      <c r="AT432" s="233" t="s">
        <v>182</v>
      </c>
      <c r="AU432" s="233" t="s">
        <v>178</v>
      </c>
      <c r="AV432" s="13" t="s">
        <v>85</v>
      </c>
      <c r="AW432" s="13" t="s">
        <v>39</v>
      </c>
      <c r="AX432" s="13" t="s">
        <v>77</v>
      </c>
      <c r="AY432" s="233" t="s">
        <v>168</v>
      </c>
    </row>
    <row r="433" s="14" customFormat="1">
      <c r="A433" s="14"/>
      <c r="B433" s="234"/>
      <c r="C433" s="235"/>
      <c r="D433" s="219" t="s">
        <v>182</v>
      </c>
      <c r="E433" s="236" t="s">
        <v>32</v>
      </c>
      <c r="F433" s="237" t="s">
        <v>241</v>
      </c>
      <c r="G433" s="235"/>
      <c r="H433" s="238">
        <v>7.9000000000000004</v>
      </c>
      <c r="I433" s="239"/>
      <c r="J433" s="235"/>
      <c r="K433" s="235"/>
      <c r="L433" s="240"/>
      <c r="M433" s="241"/>
      <c r="N433" s="242"/>
      <c r="O433" s="242"/>
      <c r="P433" s="242"/>
      <c r="Q433" s="242"/>
      <c r="R433" s="242"/>
      <c r="S433" s="242"/>
      <c r="T433" s="243"/>
      <c r="U433" s="14"/>
      <c r="V433" s="14"/>
      <c r="W433" s="14"/>
      <c r="X433" s="14"/>
      <c r="Y433" s="14"/>
      <c r="Z433" s="14"/>
      <c r="AA433" s="14"/>
      <c r="AB433" s="14"/>
      <c r="AC433" s="14"/>
      <c r="AD433" s="14"/>
      <c r="AE433" s="14"/>
      <c r="AT433" s="244" t="s">
        <v>182</v>
      </c>
      <c r="AU433" s="244" t="s">
        <v>178</v>
      </c>
      <c r="AV433" s="14" t="s">
        <v>178</v>
      </c>
      <c r="AW433" s="14" t="s">
        <v>39</v>
      </c>
      <c r="AX433" s="14" t="s">
        <v>85</v>
      </c>
      <c r="AY433" s="244" t="s">
        <v>168</v>
      </c>
    </row>
    <row r="434" s="2" customFormat="1" ht="24.15" customHeight="1">
      <c r="A434" s="40"/>
      <c r="B434" s="41"/>
      <c r="C434" s="206" t="s">
        <v>384</v>
      </c>
      <c r="D434" s="206" t="s">
        <v>172</v>
      </c>
      <c r="E434" s="207" t="s">
        <v>385</v>
      </c>
      <c r="F434" s="208" t="s">
        <v>386</v>
      </c>
      <c r="G434" s="209" t="s">
        <v>278</v>
      </c>
      <c r="H434" s="210">
        <v>50.299999999999997</v>
      </c>
      <c r="I434" s="211"/>
      <c r="J434" s="212">
        <f>ROUND(I434*H434,2)</f>
        <v>0</v>
      </c>
      <c r="K434" s="208" t="s">
        <v>176</v>
      </c>
      <c r="L434" s="46"/>
      <c r="M434" s="213" t="s">
        <v>32</v>
      </c>
      <c r="N434" s="214" t="s">
        <v>49</v>
      </c>
      <c r="O434" s="86"/>
      <c r="P434" s="215">
        <f>O434*H434</f>
        <v>0</v>
      </c>
      <c r="Q434" s="215">
        <v>3.0000000000000001E-05</v>
      </c>
      <c r="R434" s="215">
        <f>Q434*H434</f>
        <v>0.0015089999999999999</v>
      </c>
      <c r="S434" s="215">
        <v>0</v>
      </c>
      <c r="T434" s="216">
        <f>S434*H434</f>
        <v>0</v>
      </c>
      <c r="U434" s="40"/>
      <c r="V434" s="40"/>
      <c r="W434" s="40"/>
      <c r="X434" s="40"/>
      <c r="Y434" s="40"/>
      <c r="Z434" s="40"/>
      <c r="AA434" s="40"/>
      <c r="AB434" s="40"/>
      <c r="AC434" s="40"/>
      <c r="AD434" s="40"/>
      <c r="AE434" s="40"/>
      <c r="AR434" s="217" t="s">
        <v>177</v>
      </c>
      <c r="AT434" s="217" t="s">
        <v>172</v>
      </c>
      <c r="AU434" s="217" t="s">
        <v>178</v>
      </c>
      <c r="AY434" s="18" t="s">
        <v>168</v>
      </c>
      <c r="BE434" s="218">
        <f>IF(N434="základní",J434,0)</f>
        <v>0</v>
      </c>
      <c r="BF434" s="218">
        <f>IF(N434="snížená",J434,0)</f>
        <v>0</v>
      </c>
      <c r="BG434" s="218">
        <f>IF(N434="zákl. přenesená",J434,0)</f>
        <v>0</v>
      </c>
      <c r="BH434" s="218">
        <f>IF(N434="sníž. přenesená",J434,0)</f>
        <v>0</v>
      </c>
      <c r="BI434" s="218">
        <f>IF(N434="nulová",J434,0)</f>
        <v>0</v>
      </c>
      <c r="BJ434" s="18" t="s">
        <v>178</v>
      </c>
      <c r="BK434" s="218">
        <f>ROUND(I434*H434,2)</f>
        <v>0</v>
      </c>
      <c r="BL434" s="18" t="s">
        <v>177</v>
      </c>
      <c r="BM434" s="217" t="s">
        <v>387</v>
      </c>
    </row>
    <row r="435" s="2" customFormat="1">
      <c r="A435" s="40"/>
      <c r="B435" s="41"/>
      <c r="C435" s="42"/>
      <c r="D435" s="219" t="s">
        <v>180</v>
      </c>
      <c r="E435" s="42"/>
      <c r="F435" s="220" t="s">
        <v>388</v>
      </c>
      <c r="G435" s="42"/>
      <c r="H435" s="42"/>
      <c r="I435" s="221"/>
      <c r="J435" s="42"/>
      <c r="K435" s="42"/>
      <c r="L435" s="46"/>
      <c r="M435" s="222"/>
      <c r="N435" s="223"/>
      <c r="O435" s="86"/>
      <c r="P435" s="86"/>
      <c r="Q435" s="86"/>
      <c r="R435" s="86"/>
      <c r="S435" s="86"/>
      <c r="T435" s="87"/>
      <c r="U435" s="40"/>
      <c r="V435" s="40"/>
      <c r="W435" s="40"/>
      <c r="X435" s="40"/>
      <c r="Y435" s="40"/>
      <c r="Z435" s="40"/>
      <c r="AA435" s="40"/>
      <c r="AB435" s="40"/>
      <c r="AC435" s="40"/>
      <c r="AD435" s="40"/>
      <c r="AE435" s="40"/>
      <c r="AT435" s="18" t="s">
        <v>180</v>
      </c>
      <c r="AU435" s="18" t="s">
        <v>178</v>
      </c>
    </row>
    <row r="436" s="14" customFormat="1">
      <c r="A436" s="14"/>
      <c r="B436" s="234"/>
      <c r="C436" s="235"/>
      <c r="D436" s="219" t="s">
        <v>182</v>
      </c>
      <c r="E436" s="236" t="s">
        <v>32</v>
      </c>
      <c r="F436" s="237" t="s">
        <v>389</v>
      </c>
      <c r="G436" s="235"/>
      <c r="H436" s="238">
        <v>50.299999999999997</v>
      </c>
      <c r="I436" s="239"/>
      <c r="J436" s="235"/>
      <c r="K436" s="235"/>
      <c r="L436" s="240"/>
      <c r="M436" s="241"/>
      <c r="N436" s="242"/>
      <c r="O436" s="242"/>
      <c r="P436" s="242"/>
      <c r="Q436" s="242"/>
      <c r="R436" s="242"/>
      <c r="S436" s="242"/>
      <c r="T436" s="243"/>
      <c r="U436" s="14"/>
      <c r="V436" s="14"/>
      <c r="W436" s="14"/>
      <c r="X436" s="14"/>
      <c r="Y436" s="14"/>
      <c r="Z436" s="14"/>
      <c r="AA436" s="14"/>
      <c r="AB436" s="14"/>
      <c r="AC436" s="14"/>
      <c r="AD436" s="14"/>
      <c r="AE436" s="14"/>
      <c r="AT436" s="244" t="s">
        <v>182</v>
      </c>
      <c r="AU436" s="244" t="s">
        <v>178</v>
      </c>
      <c r="AV436" s="14" t="s">
        <v>178</v>
      </c>
      <c r="AW436" s="14" t="s">
        <v>39</v>
      </c>
      <c r="AX436" s="14" t="s">
        <v>85</v>
      </c>
      <c r="AY436" s="244" t="s">
        <v>168</v>
      </c>
    </row>
    <row r="437" s="2" customFormat="1" ht="24.15" customHeight="1">
      <c r="A437" s="40"/>
      <c r="B437" s="41"/>
      <c r="C437" s="256" t="s">
        <v>390</v>
      </c>
      <c r="D437" s="256" t="s">
        <v>210</v>
      </c>
      <c r="E437" s="257" t="s">
        <v>391</v>
      </c>
      <c r="F437" s="258" t="s">
        <v>392</v>
      </c>
      <c r="G437" s="259" t="s">
        <v>278</v>
      </c>
      <c r="H437" s="260">
        <v>52.814999999999998</v>
      </c>
      <c r="I437" s="261"/>
      <c r="J437" s="262">
        <f>ROUND(I437*H437,2)</f>
        <v>0</v>
      </c>
      <c r="K437" s="258" t="s">
        <v>176</v>
      </c>
      <c r="L437" s="263"/>
      <c r="M437" s="264" t="s">
        <v>32</v>
      </c>
      <c r="N437" s="265" t="s">
        <v>49</v>
      </c>
      <c r="O437" s="86"/>
      <c r="P437" s="215">
        <f>O437*H437</f>
        <v>0</v>
      </c>
      <c r="Q437" s="215">
        <v>0.00059999999999999995</v>
      </c>
      <c r="R437" s="215">
        <f>Q437*H437</f>
        <v>0.031688999999999995</v>
      </c>
      <c r="S437" s="215">
        <v>0</v>
      </c>
      <c r="T437" s="216">
        <f>S437*H437</f>
        <v>0</v>
      </c>
      <c r="U437" s="40"/>
      <c r="V437" s="40"/>
      <c r="W437" s="40"/>
      <c r="X437" s="40"/>
      <c r="Y437" s="40"/>
      <c r="Z437" s="40"/>
      <c r="AA437" s="40"/>
      <c r="AB437" s="40"/>
      <c r="AC437" s="40"/>
      <c r="AD437" s="40"/>
      <c r="AE437" s="40"/>
      <c r="AR437" s="217" t="s">
        <v>213</v>
      </c>
      <c r="AT437" s="217" t="s">
        <v>210</v>
      </c>
      <c r="AU437" s="217" t="s">
        <v>178</v>
      </c>
      <c r="AY437" s="18" t="s">
        <v>168</v>
      </c>
      <c r="BE437" s="218">
        <f>IF(N437="základní",J437,0)</f>
        <v>0</v>
      </c>
      <c r="BF437" s="218">
        <f>IF(N437="snížená",J437,0)</f>
        <v>0</v>
      </c>
      <c r="BG437" s="218">
        <f>IF(N437="zákl. přenesená",J437,0)</f>
        <v>0</v>
      </c>
      <c r="BH437" s="218">
        <f>IF(N437="sníž. přenesená",J437,0)</f>
        <v>0</v>
      </c>
      <c r="BI437" s="218">
        <f>IF(N437="nulová",J437,0)</f>
        <v>0</v>
      </c>
      <c r="BJ437" s="18" t="s">
        <v>178</v>
      </c>
      <c r="BK437" s="218">
        <f>ROUND(I437*H437,2)</f>
        <v>0</v>
      </c>
      <c r="BL437" s="18" t="s">
        <v>177</v>
      </c>
      <c r="BM437" s="217" t="s">
        <v>393</v>
      </c>
    </row>
    <row r="438" s="14" customFormat="1">
      <c r="A438" s="14"/>
      <c r="B438" s="234"/>
      <c r="C438" s="235"/>
      <c r="D438" s="219" t="s">
        <v>182</v>
      </c>
      <c r="E438" s="235"/>
      <c r="F438" s="237" t="s">
        <v>394</v>
      </c>
      <c r="G438" s="235"/>
      <c r="H438" s="238">
        <v>52.814999999999998</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182</v>
      </c>
      <c r="AU438" s="244" t="s">
        <v>178</v>
      </c>
      <c r="AV438" s="14" t="s">
        <v>178</v>
      </c>
      <c r="AW438" s="14" t="s">
        <v>4</v>
      </c>
      <c r="AX438" s="14" t="s">
        <v>85</v>
      </c>
      <c r="AY438" s="244" t="s">
        <v>168</v>
      </c>
    </row>
    <row r="439" s="2" customFormat="1" ht="24.15" customHeight="1">
      <c r="A439" s="40"/>
      <c r="B439" s="41"/>
      <c r="C439" s="206" t="s">
        <v>395</v>
      </c>
      <c r="D439" s="206" t="s">
        <v>172</v>
      </c>
      <c r="E439" s="207" t="s">
        <v>396</v>
      </c>
      <c r="F439" s="208" t="s">
        <v>397</v>
      </c>
      <c r="G439" s="209" t="s">
        <v>278</v>
      </c>
      <c r="H439" s="210">
        <v>75.25</v>
      </c>
      <c r="I439" s="211"/>
      <c r="J439" s="212">
        <f>ROUND(I439*H439,2)</f>
        <v>0</v>
      </c>
      <c r="K439" s="208" t="s">
        <v>176</v>
      </c>
      <c r="L439" s="46"/>
      <c r="M439" s="213" t="s">
        <v>32</v>
      </c>
      <c r="N439" s="214" t="s">
        <v>49</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177</v>
      </c>
      <c r="AT439" s="217" t="s">
        <v>172</v>
      </c>
      <c r="AU439" s="217" t="s">
        <v>178</v>
      </c>
      <c r="AY439" s="18" t="s">
        <v>168</v>
      </c>
      <c r="BE439" s="218">
        <f>IF(N439="základní",J439,0)</f>
        <v>0</v>
      </c>
      <c r="BF439" s="218">
        <f>IF(N439="snížená",J439,0)</f>
        <v>0</v>
      </c>
      <c r="BG439" s="218">
        <f>IF(N439="zákl. přenesená",J439,0)</f>
        <v>0</v>
      </c>
      <c r="BH439" s="218">
        <f>IF(N439="sníž. přenesená",J439,0)</f>
        <v>0</v>
      </c>
      <c r="BI439" s="218">
        <f>IF(N439="nulová",J439,0)</f>
        <v>0</v>
      </c>
      <c r="BJ439" s="18" t="s">
        <v>178</v>
      </c>
      <c r="BK439" s="218">
        <f>ROUND(I439*H439,2)</f>
        <v>0</v>
      </c>
      <c r="BL439" s="18" t="s">
        <v>177</v>
      </c>
      <c r="BM439" s="217" t="s">
        <v>398</v>
      </c>
    </row>
    <row r="440" s="2" customFormat="1">
      <c r="A440" s="40"/>
      <c r="B440" s="41"/>
      <c r="C440" s="42"/>
      <c r="D440" s="219" t="s">
        <v>180</v>
      </c>
      <c r="E440" s="42"/>
      <c r="F440" s="220" t="s">
        <v>388</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8" t="s">
        <v>180</v>
      </c>
      <c r="AU440" s="18" t="s">
        <v>178</v>
      </c>
    </row>
    <row r="441" s="13" customFormat="1">
      <c r="A441" s="13"/>
      <c r="B441" s="224"/>
      <c r="C441" s="225"/>
      <c r="D441" s="219" t="s">
        <v>182</v>
      </c>
      <c r="E441" s="226" t="s">
        <v>32</v>
      </c>
      <c r="F441" s="227" t="s">
        <v>399</v>
      </c>
      <c r="G441" s="225"/>
      <c r="H441" s="226" t="s">
        <v>32</v>
      </c>
      <c r="I441" s="228"/>
      <c r="J441" s="225"/>
      <c r="K441" s="225"/>
      <c r="L441" s="229"/>
      <c r="M441" s="230"/>
      <c r="N441" s="231"/>
      <c r="O441" s="231"/>
      <c r="P441" s="231"/>
      <c r="Q441" s="231"/>
      <c r="R441" s="231"/>
      <c r="S441" s="231"/>
      <c r="T441" s="232"/>
      <c r="U441" s="13"/>
      <c r="V441" s="13"/>
      <c r="W441" s="13"/>
      <c r="X441" s="13"/>
      <c r="Y441" s="13"/>
      <c r="Z441" s="13"/>
      <c r="AA441" s="13"/>
      <c r="AB441" s="13"/>
      <c r="AC441" s="13"/>
      <c r="AD441" s="13"/>
      <c r="AE441" s="13"/>
      <c r="AT441" s="233" t="s">
        <v>182</v>
      </c>
      <c r="AU441" s="233" t="s">
        <v>178</v>
      </c>
      <c r="AV441" s="13" t="s">
        <v>85</v>
      </c>
      <c r="AW441" s="13" t="s">
        <v>39</v>
      </c>
      <c r="AX441" s="13" t="s">
        <v>77</v>
      </c>
      <c r="AY441" s="233" t="s">
        <v>168</v>
      </c>
    </row>
    <row r="442" s="14" customFormat="1">
      <c r="A442" s="14"/>
      <c r="B442" s="234"/>
      <c r="C442" s="235"/>
      <c r="D442" s="219" t="s">
        <v>182</v>
      </c>
      <c r="E442" s="236" t="s">
        <v>32</v>
      </c>
      <c r="F442" s="237" t="s">
        <v>400</v>
      </c>
      <c r="G442" s="235"/>
      <c r="H442" s="238">
        <v>26</v>
      </c>
      <c r="I442" s="239"/>
      <c r="J442" s="235"/>
      <c r="K442" s="235"/>
      <c r="L442" s="240"/>
      <c r="M442" s="241"/>
      <c r="N442" s="242"/>
      <c r="O442" s="242"/>
      <c r="P442" s="242"/>
      <c r="Q442" s="242"/>
      <c r="R442" s="242"/>
      <c r="S442" s="242"/>
      <c r="T442" s="243"/>
      <c r="U442" s="14"/>
      <c r="V442" s="14"/>
      <c r="W442" s="14"/>
      <c r="X442" s="14"/>
      <c r="Y442" s="14"/>
      <c r="Z442" s="14"/>
      <c r="AA442" s="14"/>
      <c r="AB442" s="14"/>
      <c r="AC442" s="14"/>
      <c r="AD442" s="14"/>
      <c r="AE442" s="14"/>
      <c r="AT442" s="244" t="s">
        <v>182</v>
      </c>
      <c r="AU442" s="244" t="s">
        <v>178</v>
      </c>
      <c r="AV442" s="14" t="s">
        <v>178</v>
      </c>
      <c r="AW442" s="14" t="s">
        <v>39</v>
      </c>
      <c r="AX442" s="14" t="s">
        <v>77</v>
      </c>
      <c r="AY442" s="244" t="s">
        <v>168</v>
      </c>
    </row>
    <row r="443" s="13" customFormat="1">
      <c r="A443" s="13"/>
      <c r="B443" s="224"/>
      <c r="C443" s="225"/>
      <c r="D443" s="219" t="s">
        <v>182</v>
      </c>
      <c r="E443" s="226" t="s">
        <v>32</v>
      </c>
      <c r="F443" s="227" t="s">
        <v>401</v>
      </c>
      <c r="G443" s="225"/>
      <c r="H443" s="226" t="s">
        <v>32</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182</v>
      </c>
      <c r="AU443" s="233" t="s">
        <v>178</v>
      </c>
      <c r="AV443" s="13" t="s">
        <v>85</v>
      </c>
      <c r="AW443" s="13" t="s">
        <v>39</v>
      </c>
      <c r="AX443" s="13" t="s">
        <v>77</v>
      </c>
      <c r="AY443" s="233" t="s">
        <v>168</v>
      </c>
    </row>
    <row r="444" s="14" customFormat="1">
      <c r="A444" s="14"/>
      <c r="B444" s="234"/>
      <c r="C444" s="235"/>
      <c r="D444" s="219" t="s">
        <v>182</v>
      </c>
      <c r="E444" s="236" t="s">
        <v>32</v>
      </c>
      <c r="F444" s="237" t="s">
        <v>402</v>
      </c>
      <c r="G444" s="235"/>
      <c r="H444" s="238">
        <v>49.25</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182</v>
      </c>
      <c r="AU444" s="244" t="s">
        <v>178</v>
      </c>
      <c r="AV444" s="14" t="s">
        <v>178</v>
      </c>
      <c r="AW444" s="14" t="s">
        <v>39</v>
      </c>
      <c r="AX444" s="14" t="s">
        <v>77</v>
      </c>
      <c r="AY444" s="244" t="s">
        <v>168</v>
      </c>
    </row>
    <row r="445" s="15" customFormat="1">
      <c r="A445" s="15"/>
      <c r="B445" s="245"/>
      <c r="C445" s="246"/>
      <c r="D445" s="219" t="s">
        <v>182</v>
      </c>
      <c r="E445" s="247" t="s">
        <v>32</v>
      </c>
      <c r="F445" s="248" t="s">
        <v>200</v>
      </c>
      <c r="G445" s="246"/>
      <c r="H445" s="249">
        <v>75.25</v>
      </c>
      <c r="I445" s="250"/>
      <c r="J445" s="246"/>
      <c r="K445" s="246"/>
      <c r="L445" s="251"/>
      <c r="M445" s="252"/>
      <c r="N445" s="253"/>
      <c r="O445" s="253"/>
      <c r="P445" s="253"/>
      <c r="Q445" s="253"/>
      <c r="R445" s="253"/>
      <c r="S445" s="253"/>
      <c r="T445" s="254"/>
      <c r="U445" s="15"/>
      <c r="V445" s="15"/>
      <c r="W445" s="15"/>
      <c r="X445" s="15"/>
      <c r="Y445" s="15"/>
      <c r="Z445" s="15"/>
      <c r="AA445" s="15"/>
      <c r="AB445" s="15"/>
      <c r="AC445" s="15"/>
      <c r="AD445" s="15"/>
      <c r="AE445" s="15"/>
      <c r="AT445" s="255" t="s">
        <v>182</v>
      </c>
      <c r="AU445" s="255" t="s">
        <v>178</v>
      </c>
      <c r="AV445" s="15" t="s">
        <v>177</v>
      </c>
      <c r="AW445" s="15" t="s">
        <v>39</v>
      </c>
      <c r="AX445" s="15" t="s">
        <v>85</v>
      </c>
      <c r="AY445" s="255" t="s">
        <v>168</v>
      </c>
    </row>
    <row r="446" s="2" customFormat="1" ht="24.15" customHeight="1">
      <c r="A446" s="40"/>
      <c r="B446" s="41"/>
      <c r="C446" s="256" t="s">
        <v>403</v>
      </c>
      <c r="D446" s="256" t="s">
        <v>210</v>
      </c>
      <c r="E446" s="257" t="s">
        <v>404</v>
      </c>
      <c r="F446" s="258" t="s">
        <v>405</v>
      </c>
      <c r="G446" s="259" t="s">
        <v>278</v>
      </c>
      <c r="H446" s="260">
        <v>79.013000000000005</v>
      </c>
      <c r="I446" s="261"/>
      <c r="J446" s="262">
        <f>ROUND(I446*H446,2)</f>
        <v>0</v>
      </c>
      <c r="K446" s="258" t="s">
        <v>176</v>
      </c>
      <c r="L446" s="263"/>
      <c r="M446" s="264" t="s">
        <v>32</v>
      </c>
      <c r="N446" s="265" t="s">
        <v>49</v>
      </c>
      <c r="O446" s="86"/>
      <c r="P446" s="215">
        <f>O446*H446</f>
        <v>0</v>
      </c>
      <c r="Q446" s="215">
        <v>0.00012</v>
      </c>
      <c r="R446" s="215">
        <f>Q446*H446</f>
        <v>0.0094815600000000017</v>
      </c>
      <c r="S446" s="215">
        <v>0</v>
      </c>
      <c r="T446" s="216">
        <f>S446*H446</f>
        <v>0</v>
      </c>
      <c r="U446" s="40"/>
      <c r="V446" s="40"/>
      <c r="W446" s="40"/>
      <c r="X446" s="40"/>
      <c r="Y446" s="40"/>
      <c r="Z446" s="40"/>
      <c r="AA446" s="40"/>
      <c r="AB446" s="40"/>
      <c r="AC446" s="40"/>
      <c r="AD446" s="40"/>
      <c r="AE446" s="40"/>
      <c r="AR446" s="217" t="s">
        <v>213</v>
      </c>
      <c r="AT446" s="217" t="s">
        <v>210</v>
      </c>
      <c r="AU446" s="217" t="s">
        <v>178</v>
      </c>
      <c r="AY446" s="18" t="s">
        <v>168</v>
      </c>
      <c r="BE446" s="218">
        <f>IF(N446="základní",J446,0)</f>
        <v>0</v>
      </c>
      <c r="BF446" s="218">
        <f>IF(N446="snížená",J446,0)</f>
        <v>0</v>
      </c>
      <c r="BG446" s="218">
        <f>IF(N446="zákl. přenesená",J446,0)</f>
        <v>0</v>
      </c>
      <c r="BH446" s="218">
        <f>IF(N446="sníž. přenesená",J446,0)</f>
        <v>0</v>
      </c>
      <c r="BI446" s="218">
        <f>IF(N446="nulová",J446,0)</f>
        <v>0</v>
      </c>
      <c r="BJ446" s="18" t="s">
        <v>178</v>
      </c>
      <c r="BK446" s="218">
        <f>ROUND(I446*H446,2)</f>
        <v>0</v>
      </c>
      <c r="BL446" s="18" t="s">
        <v>177</v>
      </c>
      <c r="BM446" s="217" t="s">
        <v>406</v>
      </c>
    </row>
    <row r="447" s="14" customFormat="1">
      <c r="A447" s="14"/>
      <c r="B447" s="234"/>
      <c r="C447" s="235"/>
      <c r="D447" s="219" t="s">
        <v>182</v>
      </c>
      <c r="E447" s="235"/>
      <c r="F447" s="237" t="s">
        <v>407</v>
      </c>
      <c r="G447" s="235"/>
      <c r="H447" s="238">
        <v>79.013000000000005</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182</v>
      </c>
      <c r="AU447" s="244" t="s">
        <v>178</v>
      </c>
      <c r="AV447" s="14" t="s">
        <v>178</v>
      </c>
      <c r="AW447" s="14" t="s">
        <v>4</v>
      </c>
      <c r="AX447" s="14" t="s">
        <v>85</v>
      </c>
      <c r="AY447" s="244" t="s">
        <v>168</v>
      </c>
    </row>
    <row r="448" s="2" customFormat="1" ht="24.15" customHeight="1">
      <c r="A448" s="40"/>
      <c r="B448" s="41"/>
      <c r="C448" s="206" t="s">
        <v>408</v>
      </c>
      <c r="D448" s="206" t="s">
        <v>172</v>
      </c>
      <c r="E448" s="207" t="s">
        <v>409</v>
      </c>
      <c r="F448" s="208" t="s">
        <v>410</v>
      </c>
      <c r="G448" s="209" t="s">
        <v>175</v>
      </c>
      <c r="H448" s="210">
        <v>385.63799999999998</v>
      </c>
      <c r="I448" s="211"/>
      <c r="J448" s="212">
        <f>ROUND(I448*H448,2)</f>
        <v>0</v>
      </c>
      <c r="K448" s="208" t="s">
        <v>176</v>
      </c>
      <c r="L448" s="46"/>
      <c r="M448" s="213" t="s">
        <v>32</v>
      </c>
      <c r="N448" s="214" t="s">
        <v>49</v>
      </c>
      <c r="O448" s="86"/>
      <c r="P448" s="215">
        <f>O448*H448</f>
        <v>0</v>
      </c>
      <c r="Q448" s="215">
        <v>0.0040800000000000003</v>
      </c>
      <c r="R448" s="215">
        <f>Q448*H448</f>
        <v>1.5734030400000001</v>
      </c>
      <c r="S448" s="215">
        <v>0</v>
      </c>
      <c r="T448" s="216">
        <f>S448*H448</f>
        <v>0</v>
      </c>
      <c r="U448" s="40"/>
      <c r="V448" s="40"/>
      <c r="W448" s="40"/>
      <c r="X448" s="40"/>
      <c r="Y448" s="40"/>
      <c r="Z448" s="40"/>
      <c r="AA448" s="40"/>
      <c r="AB448" s="40"/>
      <c r="AC448" s="40"/>
      <c r="AD448" s="40"/>
      <c r="AE448" s="40"/>
      <c r="AR448" s="217" t="s">
        <v>177</v>
      </c>
      <c r="AT448" s="217" t="s">
        <v>172</v>
      </c>
      <c r="AU448" s="217" t="s">
        <v>178</v>
      </c>
      <c r="AY448" s="18" t="s">
        <v>168</v>
      </c>
      <c r="BE448" s="218">
        <f>IF(N448="základní",J448,0)</f>
        <v>0</v>
      </c>
      <c r="BF448" s="218">
        <f>IF(N448="snížená",J448,0)</f>
        <v>0</v>
      </c>
      <c r="BG448" s="218">
        <f>IF(N448="zákl. přenesená",J448,0)</f>
        <v>0</v>
      </c>
      <c r="BH448" s="218">
        <f>IF(N448="sníž. přenesená",J448,0)</f>
        <v>0</v>
      </c>
      <c r="BI448" s="218">
        <f>IF(N448="nulová",J448,0)</f>
        <v>0</v>
      </c>
      <c r="BJ448" s="18" t="s">
        <v>178</v>
      </c>
      <c r="BK448" s="218">
        <f>ROUND(I448*H448,2)</f>
        <v>0</v>
      </c>
      <c r="BL448" s="18" t="s">
        <v>177</v>
      </c>
      <c r="BM448" s="217" t="s">
        <v>411</v>
      </c>
    </row>
    <row r="449" s="13" customFormat="1">
      <c r="A449" s="13"/>
      <c r="B449" s="224"/>
      <c r="C449" s="225"/>
      <c r="D449" s="219" t="s">
        <v>182</v>
      </c>
      <c r="E449" s="226" t="s">
        <v>32</v>
      </c>
      <c r="F449" s="227" t="s">
        <v>223</v>
      </c>
      <c r="G449" s="225"/>
      <c r="H449" s="226" t="s">
        <v>32</v>
      </c>
      <c r="I449" s="228"/>
      <c r="J449" s="225"/>
      <c r="K449" s="225"/>
      <c r="L449" s="229"/>
      <c r="M449" s="230"/>
      <c r="N449" s="231"/>
      <c r="O449" s="231"/>
      <c r="P449" s="231"/>
      <c r="Q449" s="231"/>
      <c r="R449" s="231"/>
      <c r="S449" s="231"/>
      <c r="T449" s="232"/>
      <c r="U449" s="13"/>
      <c r="V449" s="13"/>
      <c r="W449" s="13"/>
      <c r="X449" s="13"/>
      <c r="Y449" s="13"/>
      <c r="Z449" s="13"/>
      <c r="AA449" s="13"/>
      <c r="AB449" s="13"/>
      <c r="AC449" s="13"/>
      <c r="AD449" s="13"/>
      <c r="AE449" s="13"/>
      <c r="AT449" s="233" t="s">
        <v>182</v>
      </c>
      <c r="AU449" s="233" t="s">
        <v>178</v>
      </c>
      <c r="AV449" s="13" t="s">
        <v>85</v>
      </c>
      <c r="AW449" s="13" t="s">
        <v>39</v>
      </c>
      <c r="AX449" s="13" t="s">
        <v>77</v>
      </c>
      <c r="AY449" s="233" t="s">
        <v>168</v>
      </c>
    </row>
    <row r="450" s="14" customFormat="1">
      <c r="A450" s="14"/>
      <c r="B450" s="234"/>
      <c r="C450" s="235"/>
      <c r="D450" s="219" t="s">
        <v>182</v>
      </c>
      <c r="E450" s="236" t="s">
        <v>32</v>
      </c>
      <c r="F450" s="237" t="s">
        <v>224</v>
      </c>
      <c r="G450" s="235"/>
      <c r="H450" s="238">
        <v>49.799999999999997</v>
      </c>
      <c r="I450" s="239"/>
      <c r="J450" s="235"/>
      <c r="K450" s="235"/>
      <c r="L450" s="240"/>
      <c r="M450" s="241"/>
      <c r="N450" s="242"/>
      <c r="O450" s="242"/>
      <c r="P450" s="242"/>
      <c r="Q450" s="242"/>
      <c r="R450" s="242"/>
      <c r="S450" s="242"/>
      <c r="T450" s="243"/>
      <c r="U450" s="14"/>
      <c r="V450" s="14"/>
      <c r="W450" s="14"/>
      <c r="X450" s="14"/>
      <c r="Y450" s="14"/>
      <c r="Z450" s="14"/>
      <c r="AA450" s="14"/>
      <c r="AB450" s="14"/>
      <c r="AC450" s="14"/>
      <c r="AD450" s="14"/>
      <c r="AE450" s="14"/>
      <c r="AT450" s="244" t="s">
        <v>182</v>
      </c>
      <c r="AU450" s="244" t="s">
        <v>178</v>
      </c>
      <c r="AV450" s="14" t="s">
        <v>178</v>
      </c>
      <c r="AW450" s="14" t="s">
        <v>39</v>
      </c>
      <c r="AX450" s="14" t="s">
        <v>77</v>
      </c>
      <c r="AY450" s="244" t="s">
        <v>168</v>
      </c>
    </row>
    <row r="451" s="13" customFormat="1">
      <c r="A451" s="13"/>
      <c r="B451" s="224"/>
      <c r="C451" s="225"/>
      <c r="D451" s="219" t="s">
        <v>182</v>
      </c>
      <c r="E451" s="226" t="s">
        <v>32</v>
      </c>
      <c r="F451" s="227" t="s">
        <v>225</v>
      </c>
      <c r="G451" s="225"/>
      <c r="H451" s="226" t="s">
        <v>32</v>
      </c>
      <c r="I451" s="228"/>
      <c r="J451" s="225"/>
      <c r="K451" s="225"/>
      <c r="L451" s="229"/>
      <c r="M451" s="230"/>
      <c r="N451" s="231"/>
      <c r="O451" s="231"/>
      <c r="P451" s="231"/>
      <c r="Q451" s="231"/>
      <c r="R451" s="231"/>
      <c r="S451" s="231"/>
      <c r="T451" s="232"/>
      <c r="U451" s="13"/>
      <c r="V451" s="13"/>
      <c r="W451" s="13"/>
      <c r="X451" s="13"/>
      <c r="Y451" s="13"/>
      <c r="Z451" s="13"/>
      <c r="AA451" s="13"/>
      <c r="AB451" s="13"/>
      <c r="AC451" s="13"/>
      <c r="AD451" s="13"/>
      <c r="AE451" s="13"/>
      <c r="AT451" s="233" t="s">
        <v>182</v>
      </c>
      <c r="AU451" s="233" t="s">
        <v>178</v>
      </c>
      <c r="AV451" s="13" t="s">
        <v>85</v>
      </c>
      <c r="AW451" s="13" t="s">
        <v>39</v>
      </c>
      <c r="AX451" s="13" t="s">
        <v>77</v>
      </c>
      <c r="AY451" s="233" t="s">
        <v>168</v>
      </c>
    </row>
    <row r="452" s="14" customFormat="1">
      <c r="A452" s="14"/>
      <c r="B452" s="234"/>
      <c r="C452" s="235"/>
      <c r="D452" s="219" t="s">
        <v>182</v>
      </c>
      <c r="E452" s="236" t="s">
        <v>32</v>
      </c>
      <c r="F452" s="237" t="s">
        <v>226</v>
      </c>
      <c r="G452" s="235"/>
      <c r="H452" s="238">
        <v>314.375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182</v>
      </c>
      <c r="AU452" s="244" t="s">
        <v>178</v>
      </c>
      <c r="AV452" s="14" t="s">
        <v>178</v>
      </c>
      <c r="AW452" s="14" t="s">
        <v>39</v>
      </c>
      <c r="AX452" s="14" t="s">
        <v>77</v>
      </c>
      <c r="AY452" s="244" t="s">
        <v>168</v>
      </c>
    </row>
    <row r="453" s="13" customFormat="1">
      <c r="A453" s="13"/>
      <c r="B453" s="224"/>
      <c r="C453" s="225"/>
      <c r="D453" s="219" t="s">
        <v>182</v>
      </c>
      <c r="E453" s="226" t="s">
        <v>32</v>
      </c>
      <c r="F453" s="227" t="s">
        <v>227</v>
      </c>
      <c r="G453" s="225"/>
      <c r="H453" s="226" t="s">
        <v>32</v>
      </c>
      <c r="I453" s="228"/>
      <c r="J453" s="225"/>
      <c r="K453" s="225"/>
      <c r="L453" s="229"/>
      <c r="M453" s="230"/>
      <c r="N453" s="231"/>
      <c r="O453" s="231"/>
      <c r="P453" s="231"/>
      <c r="Q453" s="231"/>
      <c r="R453" s="231"/>
      <c r="S453" s="231"/>
      <c r="T453" s="232"/>
      <c r="U453" s="13"/>
      <c r="V453" s="13"/>
      <c r="W453" s="13"/>
      <c r="X453" s="13"/>
      <c r="Y453" s="13"/>
      <c r="Z453" s="13"/>
      <c r="AA453" s="13"/>
      <c r="AB453" s="13"/>
      <c r="AC453" s="13"/>
      <c r="AD453" s="13"/>
      <c r="AE453" s="13"/>
      <c r="AT453" s="233" t="s">
        <v>182</v>
      </c>
      <c r="AU453" s="233" t="s">
        <v>178</v>
      </c>
      <c r="AV453" s="13" t="s">
        <v>85</v>
      </c>
      <c r="AW453" s="13" t="s">
        <v>39</v>
      </c>
      <c r="AX453" s="13" t="s">
        <v>77</v>
      </c>
      <c r="AY453" s="233" t="s">
        <v>168</v>
      </c>
    </row>
    <row r="454" s="14" customFormat="1">
      <c r="A454" s="14"/>
      <c r="B454" s="234"/>
      <c r="C454" s="235"/>
      <c r="D454" s="219" t="s">
        <v>182</v>
      </c>
      <c r="E454" s="236" t="s">
        <v>32</v>
      </c>
      <c r="F454" s="237" t="s">
        <v>228</v>
      </c>
      <c r="G454" s="235"/>
      <c r="H454" s="238">
        <v>-20.25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182</v>
      </c>
      <c r="AU454" s="244" t="s">
        <v>178</v>
      </c>
      <c r="AV454" s="14" t="s">
        <v>178</v>
      </c>
      <c r="AW454" s="14" t="s">
        <v>39</v>
      </c>
      <c r="AX454" s="14" t="s">
        <v>77</v>
      </c>
      <c r="AY454" s="244" t="s">
        <v>168</v>
      </c>
    </row>
    <row r="455" s="14" customFormat="1">
      <c r="A455" s="14"/>
      <c r="B455" s="234"/>
      <c r="C455" s="235"/>
      <c r="D455" s="219" t="s">
        <v>182</v>
      </c>
      <c r="E455" s="236" t="s">
        <v>32</v>
      </c>
      <c r="F455" s="237" t="s">
        <v>229</v>
      </c>
      <c r="G455" s="235"/>
      <c r="H455" s="238">
        <v>-13.5</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182</v>
      </c>
      <c r="AU455" s="244" t="s">
        <v>178</v>
      </c>
      <c r="AV455" s="14" t="s">
        <v>178</v>
      </c>
      <c r="AW455" s="14" t="s">
        <v>39</v>
      </c>
      <c r="AX455" s="14" t="s">
        <v>77</v>
      </c>
      <c r="AY455" s="244" t="s">
        <v>168</v>
      </c>
    </row>
    <row r="456" s="14" customFormat="1">
      <c r="A456" s="14"/>
      <c r="B456" s="234"/>
      <c r="C456" s="235"/>
      <c r="D456" s="219" t="s">
        <v>182</v>
      </c>
      <c r="E456" s="236" t="s">
        <v>32</v>
      </c>
      <c r="F456" s="237" t="s">
        <v>230</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182</v>
      </c>
      <c r="AU456" s="244" t="s">
        <v>178</v>
      </c>
      <c r="AV456" s="14" t="s">
        <v>178</v>
      </c>
      <c r="AW456" s="14" t="s">
        <v>39</v>
      </c>
      <c r="AX456" s="14" t="s">
        <v>77</v>
      </c>
      <c r="AY456" s="244" t="s">
        <v>168</v>
      </c>
    </row>
    <row r="457" s="14" customFormat="1">
      <c r="A457" s="14"/>
      <c r="B457" s="234"/>
      <c r="C457" s="235"/>
      <c r="D457" s="219" t="s">
        <v>182</v>
      </c>
      <c r="E457" s="236" t="s">
        <v>32</v>
      </c>
      <c r="F457" s="237" t="s">
        <v>231</v>
      </c>
      <c r="G457" s="235"/>
      <c r="H457" s="238">
        <v>-0.81000000000000005</v>
      </c>
      <c r="I457" s="239"/>
      <c r="J457" s="235"/>
      <c r="K457" s="235"/>
      <c r="L457" s="240"/>
      <c r="M457" s="241"/>
      <c r="N457" s="242"/>
      <c r="O457" s="242"/>
      <c r="P457" s="242"/>
      <c r="Q457" s="242"/>
      <c r="R457" s="242"/>
      <c r="S457" s="242"/>
      <c r="T457" s="243"/>
      <c r="U457" s="14"/>
      <c r="V457" s="14"/>
      <c r="W457" s="14"/>
      <c r="X457" s="14"/>
      <c r="Y457" s="14"/>
      <c r="Z457" s="14"/>
      <c r="AA457" s="14"/>
      <c r="AB457" s="14"/>
      <c r="AC457" s="14"/>
      <c r="AD457" s="14"/>
      <c r="AE457" s="14"/>
      <c r="AT457" s="244" t="s">
        <v>182</v>
      </c>
      <c r="AU457" s="244" t="s">
        <v>178</v>
      </c>
      <c r="AV457" s="14" t="s">
        <v>178</v>
      </c>
      <c r="AW457" s="14" t="s">
        <v>39</v>
      </c>
      <c r="AX457" s="14" t="s">
        <v>77</v>
      </c>
      <c r="AY457" s="244" t="s">
        <v>168</v>
      </c>
    </row>
    <row r="458" s="14" customFormat="1">
      <c r="A458" s="14"/>
      <c r="B458" s="234"/>
      <c r="C458" s="235"/>
      <c r="D458" s="219" t="s">
        <v>182</v>
      </c>
      <c r="E458" s="236" t="s">
        <v>32</v>
      </c>
      <c r="F458" s="237" t="s">
        <v>232</v>
      </c>
      <c r="G458" s="235"/>
      <c r="H458" s="238">
        <v>-5.5199999999999996</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182</v>
      </c>
      <c r="AU458" s="244" t="s">
        <v>178</v>
      </c>
      <c r="AV458" s="14" t="s">
        <v>178</v>
      </c>
      <c r="AW458" s="14" t="s">
        <v>39</v>
      </c>
      <c r="AX458" s="14" t="s">
        <v>77</v>
      </c>
      <c r="AY458" s="244" t="s">
        <v>168</v>
      </c>
    </row>
    <row r="459" s="14" customFormat="1">
      <c r="A459" s="14"/>
      <c r="B459" s="234"/>
      <c r="C459" s="235"/>
      <c r="D459" s="219" t="s">
        <v>182</v>
      </c>
      <c r="E459" s="236" t="s">
        <v>32</v>
      </c>
      <c r="F459" s="237" t="s">
        <v>233</v>
      </c>
      <c r="G459" s="235"/>
      <c r="H459" s="238">
        <v>-1.125</v>
      </c>
      <c r="I459" s="239"/>
      <c r="J459" s="235"/>
      <c r="K459" s="235"/>
      <c r="L459" s="240"/>
      <c r="M459" s="241"/>
      <c r="N459" s="242"/>
      <c r="O459" s="242"/>
      <c r="P459" s="242"/>
      <c r="Q459" s="242"/>
      <c r="R459" s="242"/>
      <c r="S459" s="242"/>
      <c r="T459" s="243"/>
      <c r="U459" s="14"/>
      <c r="V459" s="14"/>
      <c r="W459" s="14"/>
      <c r="X459" s="14"/>
      <c r="Y459" s="14"/>
      <c r="Z459" s="14"/>
      <c r="AA459" s="14"/>
      <c r="AB459" s="14"/>
      <c r="AC459" s="14"/>
      <c r="AD459" s="14"/>
      <c r="AE459" s="14"/>
      <c r="AT459" s="244" t="s">
        <v>182</v>
      </c>
      <c r="AU459" s="244" t="s">
        <v>178</v>
      </c>
      <c r="AV459" s="14" t="s">
        <v>178</v>
      </c>
      <c r="AW459" s="14" t="s">
        <v>39</v>
      </c>
      <c r="AX459" s="14" t="s">
        <v>77</v>
      </c>
      <c r="AY459" s="244" t="s">
        <v>168</v>
      </c>
    </row>
    <row r="460" s="13" customFormat="1">
      <c r="A460" s="13"/>
      <c r="B460" s="224"/>
      <c r="C460" s="225"/>
      <c r="D460" s="219" t="s">
        <v>182</v>
      </c>
      <c r="E460" s="226" t="s">
        <v>32</v>
      </c>
      <c r="F460" s="227" t="s">
        <v>234</v>
      </c>
      <c r="G460" s="225"/>
      <c r="H460" s="226" t="s">
        <v>32</v>
      </c>
      <c r="I460" s="228"/>
      <c r="J460" s="225"/>
      <c r="K460" s="225"/>
      <c r="L460" s="229"/>
      <c r="M460" s="230"/>
      <c r="N460" s="231"/>
      <c r="O460" s="231"/>
      <c r="P460" s="231"/>
      <c r="Q460" s="231"/>
      <c r="R460" s="231"/>
      <c r="S460" s="231"/>
      <c r="T460" s="232"/>
      <c r="U460" s="13"/>
      <c r="V460" s="13"/>
      <c r="W460" s="13"/>
      <c r="X460" s="13"/>
      <c r="Y460" s="13"/>
      <c r="Z460" s="13"/>
      <c r="AA460" s="13"/>
      <c r="AB460" s="13"/>
      <c r="AC460" s="13"/>
      <c r="AD460" s="13"/>
      <c r="AE460" s="13"/>
      <c r="AT460" s="233" t="s">
        <v>182</v>
      </c>
      <c r="AU460" s="233" t="s">
        <v>178</v>
      </c>
      <c r="AV460" s="13" t="s">
        <v>85</v>
      </c>
      <c r="AW460" s="13" t="s">
        <v>39</v>
      </c>
      <c r="AX460" s="13" t="s">
        <v>77</v>
      </c>
      <c r="AY460" s="233" t="s">
        <v>168</v>
      </c>
    </row>
    <row r="461" s="14" customFormat="1">
      <c r="A461" s="14"/>
      <c r="B461" s="234"/>
      <c r="C461" s="235"/>
      <c r="D461" s="219" t="s">
        <v>182</v>
      </c>
      <c r="E461" s="236" t="s">
        <v>32</v>
      </c>
      <c r="F461" s="237" t="s">
        <v>235</v>
      </c>
      <c r="G461" s="235"/>
      <c r="H461" s="238">
        <v>2.6000000000000001</v>
      </c>
      <c r="I461" s="239"/>
      <c r="J461" s="235"/>
      <c r="K461" s="235"/>
      <c r="L461" s="240"/>
      <c r="M461" s="241"/>
      <c r="N461" s="242"/>
      <c r="O461" s="242"/>
      <c r="P461" s="242"/>
      <c r="Q461" s="242"/>
      <c r="R461" s="242"/>
      <c r="S461" s="242"/>
      <c r="T461" s="243"/>
      <c r="U461" s="14"/>
      <c r="V461" s="14"/>
      <c r="W461" s="14"/>
      <c r="X461" s="14"/>
      <c r="Y461" s="14"/>
      <c r="Z461" s="14"/>
      <c r="AA461" s="14"/>
      <c r="AB461" s="14"/>
      <c r="AC461" s="14"/>
      <c r="AD461" s="14"/>
      <c r="AE461" s="14"/>
      <c r="AT461" s="244" t="s">
        <v>182</v>
      </c>
      <c r="AU461" s="244" t="s">
        <v>178</v>
      </c>
      <c r="AV461" s="14" t="s">
        <v>178</v>
      </c>
      <c r="AW461" s="14" t="s">
        <v>39</v>
      </c>
      <c r="AX461" s="14" t="s">
        <v>77</v>
      </c>
      <c r="AY461" s="244" t="s">
        <v>168</v>
      </c>
    </row>
    <row r="462" s="13" customFormat="1">
      <c r="A462" s="13"/>
      <c r="B462" s="224"/>
      <c r="C462" s="225"/>
      <c r="D462" s="219" t="s">
        <v>182</v>
      </c>
      <c r="E462" s="226" t="s">
        <v>32</v>
      </c>
      <c r="F462" s="227" t="s">
        <v>236</v>
      </c>
      <c r="G462" s="225"/>
      <c r="H462" s="226" t="s">
        <v>32</v>
      </c>
      <c r="I462" s="228"/>
      <c r="J462" s="225"/>
      <c r="K462" s="225"/>
      <c r="L462" s="229"/>
      <c r="M462" s="230"/>
      <c r="N462" s="231"/>
      <c r="O462" s="231"/>
      <c r="P462" s="231"/>
      <c r="Q462" s="231"/>
      <c r="R462" s="231"/>
      <c r="S462" s="231"/>
      <c r="T462" s="232"/>
      <c r="U462" s="13"/>
      <c r="V462" s="13"/>
      <c r="W462" s="13"/>
      <c r="X462" s="13"/>
      <c r="Y462" s="13"/>
      <c r="Z462" s="13"/>
      <c r="AA462" s="13"/>
      <c r="AB462" s="13"/>
      <c r="AC462" s="13"/>
      <c r="AD462" s="13"/>
      <c r="AE462" s="13"/>
      <c r="AT462" s="233" t="s">
        <v>182</v>
      </c>
      <c r="AU462" s="233" t="s">
        <v>178</v>
      </c>
      <c r="AV462" s="13" t="s">
        <v>85</v>
      </c>
      <c r="AW462" s="13" t="s">
        <v>39</v>
      </c>
      <c r="AX462" s="13" t="s">
        <v>77</v>
      </c>
      <c r="AY462" s="233" t="s">
        <v>168</v>
      </c>
    </row>
    <row r="463" s="14" customFormat="1">
      <c r="A463" s="14"/>
      <c r="B463" s="234"/>
      <c r="C463" s="235"/>
      <c r="D463" s="219" t="s">
        <v>182</v>
      </c>
      <c r="E463" s="236" t="s">
        <v>32</v>
      </c>
      <c r="F463" s="237" t="s">
        <v>237</v>
      </c>
      <c r="G463" s="235"/>
      <c r="H463" s="238">
        <v>1.2</v>
      </c>
      <c r="I463" s="239"/>
      <c r="J463" s="235"/>
      <c r="K463" s="235"/>
      <c r="L463" s="240"/>
      <c r="M463" s="241"/>
      <c r="N463" s="242"/>
      <c r="O463" s="242"/>
      <c r="P463" s="242"/>
      <c r="Q463" s="242"/>
      <c r="R463" s="242"/>
      <c r="S463" s="242"/>
      <c r="T463" s="243"/>
      <c r="U463" s="14"/>
      <c r="V463" s="14"/>
      <c r="W463" s="14"/>
      <c r="X463" s="14"/>
      <c r="Y463" s="14"/>
      <c r="Z463" s="14"/>
      <c r="AA463" s="14"/>
      <c r="AB463" s="14"/>
      <c r="AC463" s="14"/>
      <c r="AD463" s="14"/>
      <c r="AE463" s="14"/>
      <c r="AT463" s="244" t="s">
        <v>182</v>
      </c>
      <c r="AU463" s="244" t="s">
        <v>178</v>
      </c>
      <c r="AV463" s="14" t="s">
        <v>178</v>
      </c>
      <c r="AW463" s="14" t="s">
        <v>39</v>
      </c>
      <c r="AX463" s="14" t="s">
        <v>77</v>
      </c>
      <c r="AY463" s="244" t="s">
        <v>168</v>
      </c>
    </row>
    <row r="464" s="13" customFormat="1">
      <c r="A464" s="13"/>
      <c r="B464" s="224"/>
      <c r="C464" s="225"/>
      <c r="D464" s="219" t="s">
        <v>182</v>
      </c>
      <c r="E464" s="226" t="s">
        <v>32</v>
      </c>
      <c r="F464" s="227" t="s">
        <v>238</v>
      </c>
      <c r="G464" s="225"/>
      <c r="H464" s="226" t="s">
        <v>32</v>
      </c>
      <c r="I464" s="228"/>
      <c r="J464" s="225"/>
      <c r="K464" s="225"/>
      <c r="L464" s="229"/>
      <c r="M464" s="230"/>
      <c r="N464" s="231"/>
      <c r="O464" s="231"/>
      <c r="P464" s="231"/>
      <c r="Q464" s="231"/>
      <c r="R464" s="231"/>
      <c r="S464" s="231"/>
      <c r="T464" s="232"/>
      <c r="U464" s="13"/>
      <c r="V464" s="13"/>
      <c r="W464" s="13"/>
      <c r="X464" s="13"/>
      <c r="Y464" s="13"/>
      <c r="Z464" s="13"/>
      <c r="AA464" s="13"/>
      <c r="AB464" s="13"/>
      <c r="AC464" s="13"/>
      <c r="AD464" s="13"/>
      <c r="AE464" s="13"/>
      <c r="AT464" s="233" t="s">
        <v>182</v>
      </c>
      <c r="AU464" s="233" t="s">
        <v>178</v>
      </c>
      <c r="AV464" s="13" t="s">
        <v>85</v>
      </c>
      <c r="AW464" s="13" t="s">
        <v>39</v>
      </c>
      <c r="AX464" s="13" t="s">
        <v>77</v>
      </c>
      <c r="AY464" s="233" t="s">
        <v>168</v>
      </c>
    </row>
    <row r="465" s="14" customFormat="1">
      <c r="A465" s="14"/>
      <c r="B465" s="234"/>
      <c r="C465" s="235"/>
      <c r="D465" s="219" t="s">
        <v>182</v>
      </c>
      <c r="E465" s="236" t="s">
        <v>32</v>
      </c>
      <c r="F465" s="237" t="s">
        <v>239</v>
      </c>
      <c r="G465" s="235"/>
      <c r="H465" s="238">
        <v>1.5</v>
      </c>
      <c r="I465" s="239"/>
      <c r="J465" s="235"/>
      <c r="K465" s="235"/>
      <c r="L465" s="240"/>
      <c r="M465" s="241"/>
      <c r="N465" s="242"/>
      <c r="O465" s="242"/>
      <c r="P465" s="242"/>
      <c r="Q465" s="242"/>
      <c r="R465" s="242"/>
      <c r="S465" s="242"/>
      <c r="T465" s="243"/>
      <c r="U465" s="14"/>
      <c r="V465" s="14"/>
      <c r="W465" s="14"/>
      <c r="X465" s="14"/>
      <c r="Y465" s="14"/>
      <c r="Z465" s="14"/>
      <c r="AA465" s="14"/>
      <c r="AB465" s="14"/>
      <c r="AC465" s="14"/>
      <c r="AD465" s="14"/>
      <c r="AE465" s="14"/>
      <c r="AT465" s="244" t="s">
        <v>182</v>
      </c>
      <c r="AU465" s="244" t="s">
        <v>178</v>
      </c>
      <c r="AV465" s="14" t="s">
        <v>178</v>
      </c>
      <c r="AW465" s="14" t="s">
        <v>39</v>
      </c>
      <c r="AX465" s="14" t="s">
        <v>77</v>
      </c>
      <c r="AY465" s="244" t="s">
        <v>168</v>
      </c>
    </row>
    <row r="466" s="13" customFormat="1">
      <c r="A466" s="13"/>
      <c r="B466" s="224"/>
      <c r="C466" s="225"/>
      <c r="D466" s="219" t="s">
        <v>182</v>
      </c>
      <c r="E466" s="226" t="s">
        <v>32</v>
      </c>
      <c r="F466" s="227" t="s">
        <v>240</v>
      </c>
      <c r="G466" s="225"/>
      <c r="H466" s="226" t="s">
        <v>32</v>
      </c>
      <c r="I466" s="228"/>
      <c r="J466" s="225"/>
      <c r="K466" s="225"/>
      <c r="L466" s="229"/>
      <c r="M466" s="230"/>
      <c r="N466" s="231"/>
      <c r="O466" s="231"/>
      <c r="P466" s="231"/>
      <c r="Q466" s="231"/>
      <c r="R466" s="231"/>
      <c r="S466" s="231"/>
      <c r="T466" s="232"/>
      <c r="U466" s="13"/>
      <c r="V466" s="13"/>
      <c r="W466" s="13"/>
      <c r="X466" s="13"/>
      <c r="Y466" s="13"/>
      <c r="Z466" s="13"/>
      <c r="AA466" s="13"/>
      <c r="AB466" s="13"/>
      <c r="AC466" s="13"/>
      <c r="AD466" s="13"/>
      <c r="AE466" s="13"/>
      <c r="AT466" s="233" t="s">
        <v>182</v>
      </c>
      <c r="AU466" s="233" t="s">
        <v>178</v>
      </c>
      <c r="AV466" s="13" t="s">
        <v>85</v>
      </c>
      <c r="AW466" s="13" t="s">
        <v>39</v>
      </c>
      <c r="AX466" s="13" t="s">
        <v>77</v>
      </c>
      <c r="AY466" s="233" t="s">
        <v>168</v>
      </c>
    </row>
    <row r="467" s="14" customFormat="1">
      <c r="A467" s="14"/>
      <c r="B467" s="234"/>
      <c r="C467" s="235"/>
      <c r="D467" s="219" t="s">
        <v>182</v>
      </c>
      <c r="E467" s="236" t="s">
        <v>32</v>
      </c>
      <c r="F467" s="237" t="s">
        <v>241</v>
      </c>
      <c r="G467" s="235"/>
      <c r="H467" s="238">
        <v>7.9000000000000004</v>
      </c>
      <c r="I467" s="239"/>
      <c r="J467" s="235"/>
      <c r="K467" s="235"/>
      <c r="L467" s="240"/>
      <c r="M467" s="241"/>
      <c r="N467" s="242"/>
      <c r="O467" s="242"/>
      <c r="P467" s="242"/>
      <c r="Q467" s="242"/>
      <c r="R467" s="242"/>
      <c r="S467" s="242"/>
      <c r="T467" s="243"/>
      <c r="U467" s="14"/>
      <c r="V467" s="14"/>
      <c r="W467" s="14"/>
      <c r="X467" s="14"/>
      <c r="Y467" s="14"/>
      <c r="Z467" s="14"/>
      <c r="AA467" s="14"/>
      <c r="AB467" s="14"/>
      <c r="AC467" s="14"/>
      <c r="AD467" s="14"/>
      <c r="AE467" s="14"/>
      <c r="AT467" s="244" t="s">
        <v>182</v>
      </c>
      <c r="AU467" s="244" t="s">
        <v>178</v>
      </c>
      <c r="AV467" s="14" t="s">
        <v>178</v>
      </c>
      <c r="AW467" s="14" t="s">
        <v>39</v>
      </c>
      <c r="AX467" s="14" t="s">
        <v>77</v>
      </c>
      <c r="AY467" s="244" t="s">
        <v>168</v>
      </c>
    </row>
    <row r="468" s="13" customFormat="1">
      <c r="A468" s="13"/>
      <c r="B468" s="224"/>
      <c r="C468" s="225"/>
      <c r="D468" s="219" t="s">
        <v>182</v>
      </c>
      <c r="E468" s="226" t="s">
        <v>32</v>
      </c>
      <c r="F468" s="227" t="s">
        <v>227</v>
      </c>
      <c r="G468" s="225"/>
      <c r="H468" s="226" t="s">
        <v>32</v>
      </c>
      <c r="I468" s="228"/>
      <c r="J468" s="225"/>
      <c r="K468" s="225"/>
      <c r="L468" s="229"/>
      <c r="M468" s="230"/>
      <c r="N468" s="231"/>
      <c r="O468" s="231"/>
      <c r="P468" s="231"/>
      <c r="Q468" s="231"/>
      <c r="R468" s="231"/>
      <c r="S468" s="231"/>
      <c r="T468" s="232"/>
      <c r="U468" s="13"/>
      <c r="V468" s="13"/>
      <c r="W468" s="13"/>
      <c r="X468" s="13"/>
      <c r="Y468" s="13"/>
      <c r="Z468" s="13"/>
      <c r="AA468" s="13"/>
      <c r="AB468" s="13"/>
      <c r="AC468" s="13"/>
      <c r="AD468" s="13"/>
      <c r="AE468" s="13"/>
      <c r="AT468" s="233" t="s">
        <v>182</v>
      </c>
      <c r="AU468" s="233" t="s">
        <v>178</v>
      </c>
      <c r="AV468" s="13" t="s">
        <v>85</v>
      </c>
      <c r="AW468" s="13" t="s">
        <v>39</v>
      </c>
      <c r="AX468" s="13" t="s">
        <v>77</v>
      </c>
      <c r="AY468" s="233" t="s">
        <v>168</v>
      </c>
    </row>
    <row r="469" s="14" customFormat="1">
      <c r="A469" s="14"/>
      <c r="B469" s="234"/>
      <c r="C469" s="235"/>
      <c r="D469" s="219" t="s">
        <v>182</v>
      </c>
      <c r="E469" s="236" t="s">
        <v>32</v>
      </c>
      <c r="F469" s="237" t="s">
        <v>242</v>
      </c>
      <c r="G469" s="235"/>
      <c r="H469" s="238">
        <v>13.365</v>
      </c>
      <c r="I469" s="239"/>
      <c r="J469" s="235"/>
      <c r="K469" s="235"/>
      <c r="L469" s="240"/>
      <c r="M469" s="241"/>
      <c r="N469" s="242"/>
      <c r="O469" s="242"/>
      <c r="P469" s="242"/>
      <c r="Q469" s="242"/>
      <c r="R469" s="242"/>
      <c r="S469" s="242"/>
      <c r="T469" s="243"/>
      <c r="U469" s="14"/>
      <c r="V469" s="14"/>
      <c r="W469" s="14"/>
      <c r="X469" s="14"/>
      <c r="Y469" s="14"/>
      <c r="Z469" s="14"/>
      <c r="AA469" s="14"/>
      <c r="AB469" s="14"/>
      <c r="AC469" s="14"/>
      <c r="AD469" s="14"/>
      <c r="AE469" s="14"/>
      <c r="AT469" s="244" t="s">
        <v>182</v>
      </c>
      <c r="AU469" s="244" t="s">
        <v>178</v>
      </c>
      <c r="AV469" s="14" t="s">
        <v>178</v>
      </c>
      <c r="AW469" s="14" t="s">
        <v>39</v>
      </c>
      <c r="AX469" s="14" t="s">
        <v>77</v>
      </c>
      <c r="AY469" s="244" t="s">
        <v>168</v>
      </c>
    </row>
    <row r="470" s="14" customFormat="1">
      <c r="A470" s="14"/>
      <c r="B470" s="234"/>
      <c r="C470" s="235"/>
      <c r="D470" s="219" t="s">
        <v>182</v>
      </c>
      <c r="E470" s="236" t="s">
        <v>32</v>
      </c>
      <c r="F470" s="237" t="s">
        <v>243</v>
      </c>
      <c r="G470" s="235"/>
      <c r="H470" s="238">
        <v>6.9299999999999997</v>
      </c>
      <c r="I470" s="239"/>
      <c r="J470" s="235"/>
      <c r="K470" s="235"/>
      <c r="L470" s="240"/>
      <c r="M470" s="241"/>
      <c r="N470" s="242"/>
      <c r="O470" s="242"/>
      <c r="P470" s="242"/>
      <c r="Q470" s="242"/>
      <c r="R470" s="242"/>
      <c r="S470" s="242"/>
      <c r="T470" s="243"/>
      <c r="U470" s="14"/>
      <c r="V470" s="14"/>
      <c r="W470" s="14"/>
      <c r="X470" s="14"/>
      <c r="Y470" s="14"/>
      <c r="Z470" s="14"/>
      <c r="AA470" s="14"/>
      <c r="AB470" s="14"/>
      <c r="AC470" s="14"/>
      <c r="AD470" s="14"/>
      <c r="AE470" s="14"/>
      <c r="AT470" s="244" t="s">
        <v>182</v>
      </c>
      <c r="AU470" s="244" t="s">
        <v>178</v>
      </c>
      <c r="AV470" s="14" t="s">
        <v>178</v>
      </c>
      <c r="AW470" s="14" t="s">
        <v>39</v>
      </c>
      <c r="AX470" s="14" t="s">
        <v>77</v>
      </c>
      <c r="AY470" s="244" t="s">
        <v>168</v>
      </c>
    </row>
    <row r="471" s="14" customFormat="1">
      <c r="A471" s="14"/>
      <c r="B471" s="234"/>
      <c r="C471" s="235"/>
      <c r="D471" s="219" t="s">
        <v>182</v>
      </c>
      <c r="E471" s="236" t="s">
        <v>32</v>
      </c>
      <c r="F471" s="237" t="s">
        <v>244</v>
      </c>
      <c r="G471" s="235"/>
      <c r="H471" s="238">
        <v>12.375</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182</v>
      </c>
      <c r="AU471" s="244" t="s">
        <v>178</v>
      </c>
      <c r="AV471" s="14" t="s">
        <v>178</v>
      </c>
      <c r="AW471" s="14" t="s">
        <v>39</v>
      </c>
      <c r="AX471" s="14" t="s">
        <v>77</v>
      </c>
      <c r="AY471" s="244" t="s">
        <v>168</v>
      </c>
    </row>
    <row r="472" s="14" customFormat="1">
      <c r="A472" s="14"/>
      <c r="B472" s="234"/>
      <c r="C472" s="235"/>
      <c r="D472" s="219" t="s">
        <v>182</v>
      </c>
      <c r="E472" s="236" t="s">
        <v>32</v>
      </c>
      <c r="F472" s="237" t="s">
        <v>245</v>
      </c>
      <c r="G472" s="235"/>
      <c r="H472" s="238">
        <v>1.782</v>
      </c>
      <c r="I472" s="239"/>
      <c r="J472" s="235"/>
      <c r="K472" s="235"/>
      <c r="L472" s="240"/>
      <c r="M472" s="241"/>
      <c r="N472" s="242"/>
      <c r="O472" s="242"/>
      <c r="P472" s="242"/>
      <c r="Q472" s="242"/>
      <c r="R472" s="242"/>
      <c r="S472" s="242"/>
      <c r="T472" s="243"/>
      <c r="U472" s="14"/>
      <c r="V472" s="14"/>
      <c r="W472" s="14"/>
      <c r="X472" s="14"/>
      <c r="Y472" s="14"/>
      <c r="Z472" s="14"/>
      <c r="AA472" s="14"/>
      <c r="AB472" s="14"/>
      <c r="AC472" s="14"/>
      <c r="AD472" s="14"/>
      <c r="AE472" s="14"/>
      <c r="AT472" s="244" t="s">
        <v>182</v>
      </c>
      <c r="AU472" s="244" t="s">
        <v>178</v>
      </c>
      <c r="AV472" s="14" t="s">
        <v>178</v>
      </c>
      <c r="AW472" s="14" t="s">
        <v>39</v>
      </c>
      <c r="AX472" s="14" t="s">
        <v>77</v>
      </c>
      <c r="AY472" s="244" t="s">
        <v>168</v>
      </c>
    </row>
    <row r="473" s="14" customFormat="1">
      <c r="A473" s="14"/>
      <c r="B473" s="234"/>
      <c r="C473" s="235"/>
      <c r="D473" s="219" t="s">
        <v>182</v>
      </c>
      <c r="E473" s="236" t="s">
        <v>32</v>
      </c>
      <c r="F473" s="237" t="s">
        <v>246</v>
      </c>
      <c r="G473" s="235"/>
      <c r="H473" s="238">
        <v>3.8279999999999998</v>
      </c>
      <c r="I473" s="239"/>
      <c r="J473" s="235"/>
      <c r="K473" s="235"/>
      <c r="L473" s="240"/>
      <c r="M473" s="241"/>
      <c r="N473" s="242"/>
      <c r="O473" s="242"/>
      <c r="P473" s="242"/>
      <c r="Q473" s="242"/>
      <c r="R473" s="242"/>
      <c r="S473" s="242"/>
      <c r="T473" s="243"/>
      <c r="U473" s="14"/>
      <c r="V473" s="14"/>
      <c r="W473" s="14"/>
      <c r="X473" s="14"/>
      <c r="Y473" s="14"/>
      <c r="Z473" s="14"/>
      <c r="AA473" s="14"/>
      <c r="AB473" s="14"/>
      <c r="AC473" s="14"/>
      <c r="AD473" s="14"/>
      <c r="AE473" s="14"/>
      <c r="AT473" s="244" t="s">
        <v>182</v>
      </c>
      <c r="AU473" s="244" t="s">
        <v>178</v>
      </c>
      <c r="AV473" s="14" t="s">
        <v>178</v>
      </c>
      <c r="AW473" s="14" t="s">
        <v>39</v>
      </c>
      <c r="AX473" s="14" t="s">
        <v>77</v>
      </c>
      <c r="AY473" s="244" t="s">
        <v>168</v>
      </c>
    </row>
    <row r="474" s="14" customFormat="1">
      <c r="A474" s="14"/>
      <c r="B474" s="234"/>
      <c r="C474" s="235"/>
      <c r="D474" s="219" t="s">
        <v>182</v>
      </c>
      <c r="E474" s="236" t="s">
        <v>32</v>
      </c>
      <c r="F474" s="237" t="s">
        <v>247</v>
      </c>
      <c r="G474" s="235"/>
      <c r="H474" s="238">
        <v>0.98999999999999999</v>
      </c>
      <c r="I474" s="239"/>
      <c r="J474" s="235"/>
      <c r="K474" s="235"/>
      <c r="L474" s="240"/>
      <c r="M474" s="241"/>
      <c r="N474" s="242"/>
      <c r="O474" s="242"/>
      <c r="P474" s="242"/>
      <c r="Q474" s="242"/>
      <c r="R474" s="242"/>
      <c r="S474" s="242"/>
      <c r="T474" s="243"/>
      <c r="U474" s="14"/>
      <c r="V474" s="14"/>
      <c r="W474" s="14"/>
      <c r="X474" s="14"/>
      <c r="Y474" s="14"/>
      <c r="Z474" s="14"/>
      <c r="AA474" s="14"/>
      <c r="AB474" s="14"/>
      <c r="AC474" s="14"/>
      <c r="AD474" s="14"/>
      <c r="AE474" s="14"/>
      <c r="AT474" s="244" t="s">
        <v>182</v>
      </c>
      <c r="AU474" s="244" t="s">
        <v>178</v>
      </c>
      <c r="AV474" s="14" t="s">
        <v>178</v>
      </c>
      <c r="AW474" s="14" t="s">
        <v>39</v>
      </c>
      <c r="AX474" s="14" t="s">
        <v>77</v>
      </c>
      <c r="AY474" s="244" t="s">
        <v>168</v>
      </c>
    </row>
    <row r="475" s="13" customFormat="1">
      <c r="A475" s="13"/>
      <c r="B475" s="224"/>
      <c r="C475" s="225"/>
      <c r="D475" s="219" t="s">
        <v>182</v>
      </c>
      <c r="E475" s="226" t="s">
        <v>32</v>
      </c>
      <c r="F475" s="227" t="s">
        <v>248</v>
      </c>
      <c r="G475" s="225"/>
      <c r="H475" s="226" t="s">
        <v>32</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182</v>
      </c>
      <c r="AU475" s="233" t="s">
        <v>178</v>
      </c>
      <c r="AV475" s="13" t="s">
        <v>85</v>
      </c>
      <c r="AW475" s="13" t="s">
        <v>39</v>
      </c>
      <c r="AX475" s="13" t="s">
        <v>77</v>
      </c>
      <c r="AY475" s="233" t="s">
        <v>168</v>
      </c>
    </row>
    <row r="476" s="14" customFormat="1">
      <c r="A476" s="14"/>
      <c r="B476" s="234"/>
      <c r="C476" s="235"/>
      <c r="D476" s="219" t="s">
        <v>182</v>
      </c>
      <c r="E476" s="236" t="s">
        <v>32</v>
      </c>
      <c r="F476" s="237" t="s">
        <v>249</v>
      </c>
      <c r="G476" s="235"/>
      <c r="H476" s="238">
        <v>8.0500000000000007</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182</v>
      </c>
      <c r="AU476" s="244" t="s">
        <v>178</v>
      </c>
      <c r="AV476" s="14" t="s">
        <v>178</v>
      </c>
      <c r="AW476" s="14" t="s">
        <v>39</v>
      </c>
      <c r="AX476" s="14" t="s">
        <v>77</v>
      </c>
      <c r="AY476" s="244" t="s">
        <v>168</v>
      </c>
    </row>
    <row r="477" s="13" customFormat="1">
      <c r="A477" s="13"/>
      <c r="B477" s="224"/>
      <c r="C477" s="225"/>
      <c r="D477" s="219" t="s">
        <v>182</v>
      </c>
      <c r="E477" s="226" t="s">
        <v>32</v>
      </c>
      <c r="F477" s="227" t="s">
        <v>250</v>
      </c>
      <c r="G477" s="225"/>
      <c r="H477" s="226" t="s">
        <v>32</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182</v>
      </c>
      <c r="AU477" s="233" t="s">
        <v>178</v>
      </c>
      <c r="AV477" s="13" t="s">
        <v>85</v>
      </c>
      <c r="AW477" s="13" t="s">
        <v>39</v>
      </c>
      <c r="AX477" s="13" t="s">
        <v>77</v>
      </c>
      <c r="AY477" s="233" t="s">
        <v>168</v>
      </c>
    </row>
    <row r="478" s="13" customFormat="1">
      <c r="A478" s="13"/>
      <c r="B478" s="224"/>
      <c r="C478" s="225"/>
      <c r="D478" s="219" t="s">
        <v>182</v>
      </c>
      <c r="E478" s="226" t="s">
        <v>32</v>
      </c>
      <c r="F478" s="227" t="s">
        <v>227</v>
      </c>
      <c r="G478" s="225"/>
      <c r="H478" s="226" t="s">
        <v>32</v>
      </c>
      <c r="I478" s="228"/>
      <c r="J478" s="225"/>
      <c r="K478" s="225"/>
      <c r="L478" s="229"/>
      <c r="M478" s="230"/>
      <c r="N478" s="231"/>
      <c r="O478" s="231"/>
      <c r="P478" s="231"/>
      <c r="Q478" s="231"/>
      <c r="R478" s="231"/>
      <c r="S478" s="231"/>
      <c r="T478" s="232"/>
      <c r="U478" s="13"/>
      <c r="V478" s="13"/>
      <c r="W478" s="13"/>
      <c r="X478" s="13"/>
      <c r="Y478" s="13"/>
      <c r="Z478" s="13"/>
      <c r="AA478" s="13"/>
      <c r="AB478" s="13"/>
      <c r="AC478" s="13"/>
      <c r="AD478" s="13"/>
      <c r="AE478" s="13"/>
      <c r="AT478" s="233" t="s">
        <v>182</v>
      </c>
      <c r="AU478" s="233" t="s">
        <v>178</v>
      </c>
      <c r="AV478" s="13" t="s">
        <v>85</v>
      </c>
      <c r="AW478" s="13" t="s">
        <v>39</v>
      </c>
      <c r="AX478" s="13" t="s">
        <v>77</v>
      </c>
      <c r="AY478" s="233" t="s">
        <v>168</v>
      </c>
    </row>
    <row r="479" s="14" customFormat="1">
      <c r="A479" s="14"/>
      <c r="B479" s="234"/>
      <c r="C479" s="235"/>
      <c r="D479" s="219" t="s">
        <v>182</v>
      </c>
      <c r="E479" s="236" t="s">
        <v>32</v>
      </c>
      <c r="F479" s="237" t="s">
        <v>251</v>
      </c>
      <c r="G479" s="235"/>
      <c r="H479" s="238">
        <v>4.4550000000000001</v>
      </c>
      <c r="I479" s="239"/>
      <c r="J479" s="235"/>
      <c r="K479" s="235"/>
      <c r="L479" s="240"/>
      <c r="M479" s="241"/>
      <c r="N479" s="242"/>
      <c r="O479" s="242"/>
      <c r="P479" s="242"/>
      <c r="Q479" s="242"/>
      <c r="R479" s="242"/>
      <c r="S479" s="242"/>
      <c r="T479" s="243"/>
      <c r="U479" s="14"/>
      <c r="V479" s="14"/>
      <c r="W479" s="14"/>
      <c r="X479" s="14"/>
      <c r="Y479" s="14"/>
      <c r="Z479" s="14"/>
      <c r="AA479" s="14"/>
      <c r="AB479" s="14"/>
      <c r="AC479" s="14"/>
      <c r="AD479" s="14"/>
      <c r="AE479" s="14"/>
      <c r="AT479" s="244" t="s">
        <v>182</v>
      </c>
      <c r="AU479" s="244" t="s">
        <v>178</v>
      </c>
      <c r="AV479" s="14" t="s">
        <v>178</v>
      </c>
      <c r="AW479" s="14" t="s">
        <v>39</v>
      </c>
      <c r="AX479" s="14" t="s">
        <v>77</v>
      </c>
      <c r="AY479" s="244" t="s">
        <v>168</v>
      </c>
    </row>
    <row r="480" s="14" customFormat="1">
      <c r="A480" s="14"/>
      <c r="B480" s="234"/>
      <c r="C480" s="235"/>
      <c r="D480" s="219" t="s">
        <v>182</v>
      </c>
      <c r="E480" s="236" t="s">
        <v>32</v>
      </c>
      <c r="F480" s="237" t="s">
        <v>252</v>
      </c>
      <c r="G480" s="235"/>
      <c r="H480" s="238">
        <v>2.9700000000000002</v>
      </c>
      <c r="I480" s="239"/>
      <c r="J480" s="235"/>
      <c r="K480" s="235"/>
      <c r="L480" s="240"/>
      <c r="M480" s="241"/>
      <c r="N480" s="242"/>
      <c r="O480" s="242"/>
      <c r="P480" s="242"/>
      <c r="Q480" s="242"/>
      <c r="R480" s="242"/>
      <c r="S480" s="242"/>
      <c r="T480" s="243"/>
      <c r="U480" s="14"/>
      <c r="V480" s="14"/>
      <c r="W480" s="14"/>
      <c r="X480" s="14"/>
      <c r="Y480" s="14"/>
      <c r="Z480" s="14"/>
      <c r="AA480" s="14"/>
      <c r="AB480" s="14"/>
      <c r="AC480" s="14"/>
      <c r="AD480" s="14"/>
      <c r="AE480" s="14"/>
      <c r="AT480" s="244" t="s">
        <v>182</v>
      </c>
      <c r="AU480" s="244" t="s">
        <v>178</v>
      </c>
      <c r="AV480" s="14" t="s">
        <v>178</v>
      </c>
      <c r="AW480" s="14" t="s">
        <v>39</v>
      </c>
      <c r="AX480" s="14" t="s">
        <v>77</v>
      </c>
      <c r="AY480" s="244" t="s">
        <v>168</v>
      </c>
    </row>
    <row r="481" s="14" customFormat="1">
      <c r="A481" s="14"/>
      <c r="B481" s="234"/>
      <c r="C481" s="235"/>
      <c r="D481" s="219" t="s">
        <v>182</v>
      </c>
      <c r="E481" s="236" t="s">
        <v>32</v>
      </c>
      <c r="F481" s="237" t="s">
        <v>253</v>
      </c>
      <c r="G481" s="235"/>
      <c r="H481" s="238">
        <v>2.4750000000000001</v>
      </c>
      <c r="I481" s="239"/>
      <c r="J481" s="235"/>
      <c r="K481" s="235"/>
      <c r="L481" s="240"/>
      <c r="M481" s="241"/>
      <c r="N481" s="242"/>
      <c r="O481" s="242"/>
      <c r="P481" s="242"/>
      <c r="Q481" s="242"/>
      <c r="R481" s="242"/>
      <c r="S481" s="242"/>
      <c r="T481" s="243"/>
      <c r="U481" s="14"/>
      <c r="V481" s="14"/>
      <c r="W481" s="14"/>
      <c r="X481" s="14"/>
      <c r="Y481" s="14"/>
      <c r="Z481" s="14"/>
      <c r="AA481" s="14"/>
      <c r="AB481" s="14"/>
      <c r="AC481" s="14"/>
      <c r="AD481" s="14"/>
      <c r="AE481" s="14"/>
      <c r="AT481" s="244" t="s">
        <v>182</v>
      </c>
      <c r="AU481" s="244" t="s">
        <v>178</v>
      </c>
      <c r="AV481" s="14" t="s">
        <v>178</v>
      </c>
      <c r="AW481" s="14" t="s">
        <v>39</v>
      </c>
      <c r="AX481" s="14" t="s">
        <v>77</v>
      </c>
      <c r="AY481" s="244" t="s">
        <v>168</v>
      </c>
    </row>
    <row r="482" s="14" customFormat="1">
      <c r="A482" s="14"/>
      <c r="B482" s="234"/>
      <c r="C482" s="235"/>
      <c r="D482" s="219" t="s">
        <v>182</v>
      </c>
      <c r="E482" s="236" t="s">
        <v>32</v>
      </c>
      <c r="F482" s="237" t="s">
        <v>254</v>
      </c>
      <c r="G482" s="235"/>
      <c r="H482" s="238">
        <v>0.59399999999999997</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182</v>
      </c>
      <c r="AU482" s="244" t="s">
        <v>178</v>
      </c>
      <c r="AV482" s="14" t="s">
        <v>178</v>
      </c>
      <c r="AW482" s="14" t="s">
        <v>39</v>
      </c>
      <c r="AX482" s="14" t="s">
        <v>77</v>
      </c>
      <c r="AY482" s="244" t="s">
        <v>168</v>
      </c>
    </row>
    <row r="483" s="14" customFormat="1">
      <c r="A483" s="14"/>
      <c r="B483" s="234"/>
      <c r="C483" s="235"/>
      <c r="D483" s="219" t="s">
        <v>182</v>
      </c>
      <c r="E483" s="236" t="s">
        <v>32</v>
      </c>
      <c r="F483" s="237" t="s">
        <v>255</v>
      </c>
      <c r="G483" s="235"/>
      <c r="H483" s="238">
        <v>0.79200000000000004</v>
      </c>
      <c r="I483" s="239"/>
      <c r="J483" s="235"/>
      <c r="K483" s="235"/>
      <c r="L483" s="240"/>
      <c r="M483" s="241"/>
      <c r="N483" s="242"/>
      <c r="O483" s="242"/>
      <c r="P483" s="242"/>
      <c r="Q483" s="242"/>
      <c r="R483" s="242"/>
      <c r="S483" s="242"/>
      <c r="T483" s="243"/>
      <c r="U483" s="14"/>
      <c r="V483" s="14"/>
      <c r="W483" s="14"/>
      <c r="X483" s="14"/>
      <c r="Y483" s="14"/>
      <c r="Z483" s="14"/>
      <c r="AA483" s="14"/>
      <c r="AB483" s="14"/>
      <c r="AC483" s="14"/>
      <c r="AD483" s="14"/>
      <c r="AE483" s="14"/>
      <c r="AT483" s="244" t="s">
        <v>182</v>
      </c>
      <c r="AU483" s="244" t="s">
        <v>178</v>
      </c>
      <c r="AV483" s="14" t="s">
        <v>178</v>
      </c>
      <c r="AW483" s="14" t="s">
        <v>39</v>
      </c>
      <c r="AX483" s="14" t="s">
        <v>77</v>
      </c>
      <c r="AY483" s="244" t="s">
        <v>168</v>
      </c>
    </row>
    <row r="484" s="14" customFormat="1">
      <c r="A484" s="14"/>
      <c r="B484" s="234"/>
      <c r="C484" s="235"/>
      <c r="D484" s="219" t="s">
        <v>182</v>
      </c>
      <c r="E484" s="236" t="s">
        <v>32</v>
      </c>
      <c r="F484" s="237" t="s">
        <v>256</v>
      </c>
      <c r="G484" s="235"/>
      <c r="H484" s="238">
        <v>0.495</v>
      </c>
      <c r="I484" s="239"/>
      <c r="J484" s="235"/>
      <c r="K484" s="235"/>
      <c r="L484" s="240"/>
      <c r="M484" s="241"/>
      <c r="N484" s="242"/>
      <c r="O484" s="242"/>
      <c r="P484" s="242"/>
      <c r="Q484" s="242"/>
      <c r="R484" s="242"/>
      <c r="S484" s="242"/>
      <c r="T484" s="243"/>
      <c r="U484" s="14"/>
      <c r="V484" s="14"/>
      <c r="W484" s="14"/>
      <c r="X484" s="14"/>
      <c r="Y484" s="14"/>
      <c r="Z484" s="14"/>
      <c r="AA484" s="14"/>
      <c r="AB484" s="14"/>
      <c r="AC484" s="14"/>
      <c r="AD484" s="14"/>
      <c r="AE484" s="14"/>
      <c r="AT484" s="244" t="s">
        <v>182</v>
      </c>
      <c r="AU484" s="244" t="s">
        <v>178</v>
      </c>
      <c r="AV484" s="14" t="s">
        <v>178</v>
      </c>
      <c r="AW484" s="14" t="s">
        <v>39</v>
      </c>
      <c r="AX484" s="14" t="s">
        <v>77</v>
      </c>
      <c r="AY484" s="244" t="s">
        <v>168</v>
      </c>
    </row>
    <row r="485" s="13" customFormat="1">
      <c r="A485" s="13"/>
      <c r="B485" s="224"/>
      <c r="C485" s="225"/>
      <c r="D485" s="219" t="s">
        <v>182</v>
      </c>
      <c r="E485" s="226" t="s">
        <v>32</v>
      </c>
      <c r="F485" s="227" t="s">
        <v>257</v>
      </c>
      <c r="G485" s="225"/>
      <c r="H485" s="226" t="s">
        <v>32</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182</v>
      </c>
      <c r="AU485" s="233" t="s">
        <v>178</v>
      </c>
      <c r="AV485" s="13" t="s">
        <v>85</v>
      </c>
      <c r="AW485" s="13" t="s">
        <v>39</v>
      </c>
      <c r="AX485" s="13" t="s">
        <v>77</v>
      </c>
      <c r="AY485" s="233" t="s">
        <v>168</v>
      </c>
    </row>
    <row r="486" s="14" customFormat="1">
      <c r="A486" s="14"/>
      <c r="B486" s="234"/>
      <c r="C486" s="235"/>
      <c r="D486" s="219" t="s">
        <v>182</v>
      </c>
      <c r="E486" s="236" t="s">
        <v>32</v>
      </c>
      <c r="F486" s="237" t="s">
        <v>258</v>
      </c>
      <c r="G486" s="235"/>
      <c r="H486" s="238">
        <v>1.617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182</v>
      </c>
      <c r="AU486" s="244" t="s">
        <v>178</v>
      </c>
      <c r="AV486" s="14" t="s">
        <v>178</v>
      </c>
      <c r="AW486" s="14" t="s">
        <v>39</v>
      </c>
      <c r="AX486" s="14" t="s">
        <v>77</v>
      </c>
      <c r="AY486" s="244" t="s">
        <v>168</v>
      </c>
    </row>
    <row r="487" s="15" customFormat="1">
      <c r="A487" s="15"/>
      <c r="B487" s="245"/>
      <c r="C487" s="246"/>
      <c r="D487" s="219" t="s">
        <v>182</v>
      </c>
      <c r="E487" s="247" t="s">
        <v>32</v>
      </c>
      <c r="F487" s="248" t="s">
        <v>200</v>
      </c>
      <c r="G487" s="246"/>
      <c r="H487" s="249">
        <v>385.63799999999998</v>
      </c>
      <c r="I487" s="250"/>
      <c r="J487" s="246"/>
      <c r="K487" s="246"/>
      <c r="L487" s="251"/>
      <c r="M487" s="252"/>
      <c r="N487" s="253"/>
      <c r="O487" s="253"/>
      <c r="P487" s="253"/>
      <c r="Q487" s="253"/>
      <c r="R487" s="253"/>
      <c r="S487" s="253"/>
      <c r="T487" s="254"/>
      <c r="U487" s="15"/>
      <c r="V487" s="15"/>
      <c r="W487" s="15"/>
      <c r="X487" s="15"/>
      <c r="Y487" s="15"/>
      <c r="Z487" s="15"/>
      <c r="AA487" s="15"/>
      <c r="AB487" s="15"/>
      <c r="AC487" s="15"/>
      <c r="AD487" s="15"/>
      <c r="AE487" s="15"/>
      <c r="AT487" s="255" t="s">
        <v>182</v>
      </c>
      <c r="AU487" s="255" t="s">
        <v>178</v>
      </c>
      <c r="AV487" s="15" t="s">
        <v>177</v>
      </c>
      <c r="AW487" s="15" t="s">
        <v>39</v>
      </c>
      <c r="AX487" s="15" t="s">
        <v>85</v>
      </c>
      <c r="AY487" s="255" t="s">
        <v>168</v>
      </c>
    </row>
    <row r="488" s="2" customFormat="1" ht="37.8" customHeight="1">
      <c r="A488" s="40"/>
      <c r="B488" s="41"/>
      <c r="C488" s="206" t="s">
        <v>412</v>
      </c>
      <c r="D488" s="206" t="s">
        <v>172</v>
      </c>
      <c r="E488" s="207" t="s">
        <v>413</v>
      </c>
      <c r="F488" s="208" t="s">
        <v>414</v>
      </c>
      <c r="G488" s="209" t="s">
        <v>175</v>
      </c>
      <c r="H488" s="210">
        <v>57.850000000000001</v>
      </c>
      <c r="I488" s="211"/>
      <c r="J488" s="212">
        <f>ROUND(I488*H488,2)</f>
        <v>0</v>
      </c>
      <c r="K488" s="208" t="s">
        <v>176</v>
      </c>
      <c r="L488" s="46"/>
      <c r="M488" s="213" t="s">
        <v>32</v>
      </c>
      <c r="N488" s="214" t="s">
        <v>49</v>
      </c>
      <c r="O488" s="86"/>
      <c r="P488" s="215">
        <f>O488*H488</f>
        <v>0</v>
      </c>
      <c r="Q488" s="215">
        <v>0.00628</v>
      </c>
      <c r="R488" s="215">
        <f>Q488*H488</f>
        <v>0.36329800000000001</v>
      </c>
      <c r="S488" s="215">
        <v>0</v>
      </c>
      <c r="T488" s="216">
        <f>S488*H488</f>
        <v>0</v>
      </c>
      <c r="U488" s="40"/>
      <c r="V488" s="40"/>
      <c r="W488" s="40"/>
      <c r="X488" s="40"/>
      <c r="Y488" s="40"/>
      <c r="Z488" s="40"/>
      <c r="AA488" s="40"/>
      <c r="AB488" s="40"/>
      <c r="AC488" s="40"/>
      <c r="AD488" s="40"/>
      <c r="AE488" s="40"/>
      <c r="AR488" s="217" t="s">
        <v>177</v>
      </c>
      <c r="AT488" s="217" t="s">
        <v>172</v>
      </c>
      <c r="AU488" s="217" t="s">
        <v>178</v>
      </c>
      <c r="AY488" s="18" t="s">
        <v>168</v>
      </c>
      <c r="BE488" s="218">
        <f>IF(N488="základní",J488,0)</f>
        <v>0</v>
      </c>
      <c r="BF488" s="218">
        <f>IF(N488="snížená",J488,0)</f>
        <v>0</v>
      </c>
      <c r="BG488" s="218">
        <f>IF(N488="zákl. přenesená",J488,0)</f>
        <v>0</v>
      </c>
      <c r="BH488" s="218">
        <f>IF(N488="sníž. přenesená",J488,0)</f>
        <v>0</v>
      </c>
      <c r="BI488" s="218">
        <f>IF(N488="nulová",J488,0)</f>
        <v>0</v>
      </c>
      <c r="BJ488" s="18" t="s">
        <v>178</v>
      </c>
      <c r="BK488" s="218">
        <f>ROUND(I488*H488,2)</f>
        <v>0</v>
      </c>
      <c r="BL488" s="18" t="s">
        <v>177</v>
      </c>
      <c r="BM488" s="217" t="s">
        <v>415</v>
      </c>
    </row>
    <row r="489" s="13" customFormat="1">
      <c r="A489" s="13"/>
      <c r="B489" s="224"/>
      <c r="C489" s="225"/>
      <c r="D489" s="219" t="s">
        <v>182</v>
      </c>
      <c r="E489" s="226" t="s">
        <v>32</v>
      </c>
      <c r="F489" s="227" t="s">
        <v>223</v>
      </c>
      <c r="G489" s="225"/>
      <c r="H489" s="226" t="s">
        <v>32</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182</v>
      </c>
      <c r="AU489" s="233" t="s">
        <v>178</v>
      </c>
      <c r="AV489" s="13" t="s">
        <v>85</v>
      </c>
      <c r="AW489" s="13" t="s">
        <v>39</v>
      </c>
      <c r="AX489" s="13" t="s">
        <v>77</v>
      </c>
      <c r="AY489" s="233" t="s">
        <v>168</v>
      </c>
    </row>
    <row r="490" s="14" customFormat="1">
      <c r="A490" s="14"/>
      <c r="B490" s="234"/>
      <c r="C490" s="235"/>
      <c r="D490" s="219" t="s">
        <v>182</v>
      </c>
      <c r="E490" s="236" t="s">
        <v>32</v>
      </c>
      <c r="F490" s="237" t="s">
        <v>224</v>
      </c>
      <c r="G490" s="235"/>
      <c r="H490" s="238">
        <v>49.799999999999997</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182</v>
      </c>
      <c r="AU490" s="244" t="s">
        <v>178</v>
      </c>
      <c r="AV490" s="14" t="s">
        <v>178</v>
      </c>
      <c r="AW490" s="14" t="s">
        <v>39</v>
      </c>
      <c r="AX490" s="14" t="s">
        <v>77</v>
      </c>
      <c r="AY490" s="244" t="s">
        <v>168</v>
      </c>
    </row>
    <row r="491" s="13" customFormat="1">
      <c r="A491" s="13"/>
      <c r="B491" s="224"/>
      <c r="C491" s="225"/>
      <c r="D491" s="219" t="s">
        <v>182</v>
      </c>
      <c r="E491" s="226" t="s">
        <v>32</v>
      </c>
      <c r="F491" s="227" t="s">
        <v>248</v>
      </c>
      <c r="G491" s="225"/>
      <c r="H491" s="226" t="s">
        <v>32</v>
      </c>
      <c r="I491" s="228"/>
      <c r="J491" s="225"/>
      <c r="K491" s="225"/>
      <c r="L491" s="229"/>
      <c r="M491" s="230"/>
      <c r="N491" s="231"/>
      <c r="O491" s="231"/>
      <c r="P491" s="231"/>
      <c r="Q491" s="231"/>
      <c r="R491" s="231"/>
      <c r="S491" s="231"/>
      <c r="T491" s="232"/>
      <c r="U491" s="13"/>
      <c r="V491" s="13"/>
      <c r="W491" s="13"/>
      <c r="X491" s="13"/>
      <c r="Y491" s="13"/>
      <c r="Z491" s="13"/>
      <c r="AA491" s="13"/>
      <c r="AB491" s="13"/>
      <c r="AC491" s="13"/>
      <c r="AD491" s="13"/>
      <c r="AE491" s="13"/>
      <c r="AT491" s="233" t="s">
        <v>182</v>
      </c>
      <c r="AU491" s="233" t="s">
        <v>178</v>
      </c>
      <c r="AV491" s="13" t="s">
        <v>85</v>
      </c>
      <c r="AW491" s="13" t="s">
        <v>39</v>
      </c>
      <c r="AX491" s="13" t="s">
        <v>77</v>
      </c>
      <c r="AY491" s="233" t="s">
        <v>168</v>
      </c>
    </row>
    <row r="492" s="14" customFormat="1">
      <c r="A492" s="14"/>
      <c r="B492" s="234"/>
      <c r="C492" s="235"/>
      <c r="D492" s="219" t="s">
        <v>182</v>
      </c>
      <c r="E492" s="236" t="s">
        <v>32</v>
      </c>
      <c r="F492" s="237" t="s">
        <v>249</v>
      </c>
      <c r="G492" s="235"/>
      <c r="H492" s="238">
        <v>8.0500000000000007</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182</v>
      </c>
      <c r="AU492" s="244" t="s">
        <v>178</v>
      </c>
      <c r="AV492" s="14" t="s">
        <v>178</v>
      </c>
      <c r="AW492" s="14" t="s">
        <v>39</v>
      </c>
      <c r="AX492" s="14" t="s">
        <v>77</v>
      </c>
      <c r="AY492" s="244" t="s">
        <v>168</v>
      </c>
    </row>
    <row r="493" s="15" customFormat="1">
      <c r="A493" s="15"/>
      <c r="B493" s="245"/>
      <c r="C493" s="246"/>
      <c r="D493" s="219" t="s">
        <v>182</v>
      </c>
      <c r="E493" s="247" t="s">
        <v>32</v>
      </c>
      <c r="F493" s="248" t="s">
        <v>200</v>
      </c>
      <c r="G493" s="246"/>
      <c r="H493" s="249">
        <v>57.850000000000001</v>
      </c>
      <c r="I493" s="250"/>
      <c r="J493" s="246"/>
      <c r="K493" s="246"/>
      <c r="L493" s="251"/>
      <c r="M493" s="252"/>
      <c r="N493" s="253"/>
      <c r="O493" s="253"/>
      <c r="P493" s="253"/>
      <c r="Q493" s="253"/>
      <c r="R493" s="253"/>
      <c r="S493" s="253"/>
      <c r="T493" s="254"/>
      <c r="U493" s="15"/>
      <c r="V493" s="15"/>
      <c r="W493" s="15"/>
      <c r="X493" s="15"/>
      <c r="Y493" s="15"/>
      <c r="Z493" s="15"/>
      <c r="AA493" s="15"/>
      <c r="AB493" s="15"/>
      <c r="AC493" s="15"/>
      <c r="AD493" s="15"/>
      <c r="AE493" s="15"/>
      <c r="AT493" s="255" t="s">
        <v>182</v>
      </c>
      <c r="AU493" s="255" t="s">
        <v>178</v>
      </c>
      <c r="AV493" s="15" t="s">
        <v>177</v>
      </c>
      <c r="AW493" s="15" t="s">
        <v>39</v>
      </c>
      <c r="AX493" s="15" t="s">
        <v>85</v>
      </c>
      <c r="AY493" s="255" t="s">
        <v>168</v>
      </c>
    </row>
    <row r="494" s="2" customFormat="1" ht="49.05" customHeight="1">
      <c r="A494" s="40"/>
      <c r="B494" s="41"/>
      <c r="C494" s="206" t="s">
        <v>416</v>
      </c>
      <c r="D494" s="206" t="s">
        <v>172</v>
      </c>
      <c r="E494" s="207" t="s">
        <v>417</v>
      </c>
      <c r="F494" s="208" t="s">
        <v>418</v>
      </c>
      <c r="G494" s="209" t="s">
        <v>175</v>
      </c>
      <c r="H494" s="210">
        <v>306.40499999999997</v>
      </c>
      <c r="I494" s="211"/>
      <c r="J494" s="212">
        <f>ROUND(I494*H494,2)</f>
        <v>0</v>
      </c>
      <c r="K494" s="208" t="s">
        <v>176</v>
      </c>
      <c r="L494" s="46"/>
      <c r="M494" s="213" t="s">
        <v>32</v>
      </c>
      <c r="N494" s="214" t="s">
        <v>49</v>
      </c>
      <c r="O494" s="86"/>
      <c r="P494" s="215">
        <f>O494*H494</f>
        <v>0</v>
      </c>
      <c r="Q494" s="215">
        <v>0.00348</v>
      </c>
      <c r="R494" s="215">
        <f>Q494*H494</f>
        <v>1.0662893999999998</v>
      </c>
      <c r="S494" s="215">
        <v>0</v>
      </c>
      <c r="T494" s="216">
        <f>S494*H494</f>
        <v>0</v>
      </c>
      <c r="U494" s="40"/>
      <c r="V494" s="40"/>
      <c r="W494" s="40"/>
      <c r="X494" s="40"/>
      <c r="Y494" s="40"/>
      <c r="Z494" s="40"/>
      <c r="AA494" s="40"/>
      <c r="AB494" s="40"/>
      <c r="AC494" s="40"/>
      <c r="AD494" s="40"/>
      <c r="AE494" s="40"/>
      <c r="AR494" s="217" t="s">
        <v>177</v>
      </c>
      <c r="AT494" s="217" t="s">
        <v>172</v>
      </c>
      <c r="AU494" s="217" t="s">
        <v>178</v>
      </c>
      <c r="AY494" s="18" t="s">
        <v>168</v>
      </c>
      <c r="BE494" s="218">
        <f>IF(N494="základní",J494,0)</f>
        <v>0</v>
      </c>
      <c r="BF494" s="218">
        <f>IF(N494="snížená",J494,0)</f>
        <v>0</v>
      </c>
      <c r="BG494" s="218">
        <f>IF(N494="zákl. přenesená",J494,0)</f>
        <v>0</v>
      </c>
      <c r="BH494" s="218">
        <f>IF(N494="sníž. přenesená",J494,0)</f>
        <v>0</v>
      </c>
      <c r="BI494" s="218">
        <f>IF(N494="nulová",J494,0)</f>
        <v>0</v>
      </c>
      <c r="BJ494" s="18" t="s">
        <v>178</v>
      </c>
      <c r="BK494" s="218">
        <f>ROUND(I494*H494,2)</f>
        <v>0</v>
      </c>
      <c r="BL494" s="18" t="s">
        <v>177</v>
      </c>
      <c r="BM494" s="217" t="s">
        <v>419</v>
      </c>
    </row>
    <row r="495" s="13" customFormat="1">
      <c r="A495" s="13"/>
      <c r="B495" s="224"/>
      <c r="C495" s="225"/>
      <c r="D495" s="219" t="s">
        <v>182</v>
      </c>
      <c r="E495" s="226" t="s">
        <v>32</v>
      </c>
      <c r="F495" s="227" t="s">
        <v>225</v>
      </c>
      <c r="G495" s="225"/>
      <c r="H495" s="226" t="s">
        <v>32</v>
      </c>
      <c r="I495" s="228"/>
      <c r="J495" s="225"/>
      <c r="K495" s="225"/>
      <c r="L495" s="229"/>
      <c r="M495" s="230"/>
      <c r="N495" s="231"/>
      <c r="O495" s="231"/>
      <c r="P495" s="231"/>
      <c r="Q495" s="231"/>
      <c r="R495" s="231"/>
      <c r="S495" s="231"/>
      <c r="T495" s="232"/>
      <c r="U495" s="13"/>
      <c r="V495" s="13"/>
      <c r="W495" s="13"/>
      <c r="X495" s="13"/>
      <c r="Y495" s="13"/>
      <c r="Z495" s="13"/>
      <c r="AA495" s="13"/>
      <c r="AB495" s="13"/>
      <c r="AC495" s="13"/>
      <c r="AD495" s="13"/>
      <c r="AE495" s="13"/>
      <c r="AT495" s="233" t="s">
        <v>182</v>
      </c>
      <c r="AU495" s="233" t="s">
        <v>178</v>
      </c>
      <c r="AV495" s="13" t="s">
        <v>85</v>
      </c>
      <c r="AW495" s="13" t="s">
        <v>39</v>
      </c>
      <c r="AX495" s="13" t="s">
        <v>77</v>
      </c>
      <c r="AY495" s="233" t="s">
        <v>168</v>
      </c>
    </row>
    <row r="496" s="14" customFormat="1">
      <c r="A496" s="14"/>
      <c r="B496" s="234"/>
      <c r="C496" s="235"/>
      <c r="D496" s="219" t="s">
        <v>182</v>
      </c>
      <c r="E496" s="236" t="s">
        <v>32</v>
      </c>
      <c r="F496" s="237" t="s">
        <v>226</v>
      </c>
      <c r="G496" s="235"/>
      <c r="H496" s="238">
        <v>314.375</v>
      </c>
      <c r="I496" s="239"/>
      <c r="J496" s="235"/>
      <c r="K496" s="235"/>
      <c r="L496" s="240"/>
      <c r="M496" s="241"/>
      <c r="N496" s="242"/>
      <c r="O496" s="242"/>
      <c r="P496" s="242"/>
      <c r="Q496" s="242"/>
      <c r="R496" s="242"/>
      <c r="S496" s="242"/>
      <c r="T496" s="243"/>
      <c r="U496" s="14"/>
      <c r="V496" s="14"/>
      <c r="W496" s="14"/>
      <c r="X496" s="14"/>
      <c r="Y496" s="14"/>
      <c r="Z496" s="14"/>
      <c r="AA496" s="14"/>
      <c r="AB496" s="14"/>
      <c r="AC496" s="14"/>
      <c r="AD496" s="14"/>
      <c r="AE496" s="14"/>
      <c r="AT496" s="244" t="s">
        <v>182</v>
      </c>
      <c r="AU496" s="244" t="s">
        <v>178</v>
      </c>
      <c r="AV496" s="14" t="s">
        <v>178</v>
      </c>
      <c r="AW496" s="14" t="s">
        <v>39</v>
      </c>
      <c r="AX496" s="14" t="s">
        <v>77</v>
      </c>
      <c r="AY496" s="244" t="s">
        <v>168</v>
      </c>
    </row>
    <row r="497" s="13" customFormat="1">
      <c r="A497" s="13"/>
      <c r="B497" s="224"/>
      <c r="C497" s="225"/>
      <c r="D497" s="219" t="s">
        <v>182</v>
      </c>
      <c r="E497" s="226" t="s">
        <v>32</v>
      </c>
      <c r="F497" s="227" t="s">
        <v>227</v>
      </c>
      <c r="G497" s="225"/>
      <c r="H497" s="226" t="s">
        <v>32</v>
      </c>
      <c r="I497" s="228"/>
      <c r="J497" s="225"/>
      <c r="K497" s="225"/>
      <c r="L497" s="229"/>
      <c r="M497" s="230"/>
      <c r="N497" s="231"/>
      <c r="O497" s="231"/>
      <c r="P497" s="231"/>
      <c r="Q497" s="231"/>
      <c r="R497" s="231"/>
      <c r="S497" s="231"/>
      <c r="T497" s="232"/>
      <c r="U497" s="13"/>
      <c r="V497" s="13"/>
      <c r="W497" s="13"/>
      <c r="X497" s="13"/>
      <c r="Y497" s="13"/>
      <c r="Z497" s="13"/>
      <c r="AA497" s="13"/>
      <c r="AB497" s="13"/>
      <c r="AC497" s="13"/>
      <c r="AD497" s="13"/>
      <c r="AE497" s="13"/>
      <c r="AT497" s="233" t="s">
        <v>182</v>
      </c>
      <c r="AU497" s="233" t="s">
        <v>178</v>
      </c>
      <c r="AV497" s="13" t="s">
        <v>85</v>
      </c>
      <c r="AW497" s="13" t="s">
        <v>39</v>
      </c>
      <c r="AX497" s="13" t="s">
        <v>77</v>
      </c>
      <c r="AY497" s="233" t="s">
        <v>168</v>
      </c>
    </row>
    <row r="498" s="14" customFormat="1">
      <c r="A498" s="14"/>
      <c r="B498" s="234"/>
      <c r="C498" s="235"/>
      <c r="D498" s="219" t="s">
        <v>182</v>
      </c>
      <c r="E498" s="236" t="s">
        <v>32</v>
      </c>
      <c r="F498" s="237" t="s">
        <v>228</v>
      </c>
      <c r="G498" s="235"/>
      <c r="H498" s="238">
        <v>-20.25</v>
      </c>
      <c r="I498" s="239"/>
      <c r="J498" s="235"/>
      <c r="K498" s="235"/>
      <c r="L498" s="240"/>
      <c r="M498" s="241"/>
      <c r="N498" s="242"/>
      <c r="O498" s="242"/>
      <c r="P498" s="242"/>
      <c r="Q498" s="242"/>
      <c r="R498" s="242"/>
      <c r="S498" s="242"/>
      <c r="T498" s="243"/>
      <c r="U498" s="14"/>
      <c r="V498" s="14"/>
      <c r="W498" s="14"/>
      <c r="X498" s="14"/>
      <c r="Y498" s="14"/>
      <c r="Z498" s="14"/>
      <c r="AA498" s="14"/>
      <c r="AB498" s="14"/>
      <c r="AC498" s="14"/>
      <c r="AD498" s="14"/>
      <c r="AE498" s="14"/>
      <c r="AT498" s="244" t="s">
        <v>182</v>
      </c>
      <c r="AU498" s="244" t="s">
        <v>178</v>
      </c>
      <c r="AV498" s="14" t="s">
        <v>178</v>
      </c>
      <c r="AW498" s="14" t="s">
        <v>39</v>
      </c>
      <c r="AX498" s="14" t="s">
        <v>77</v>
      </c>
      <c r="AY498" s="244" t="s">
        <v>168</v>
      </c>
    </row>
    <row r="499" s="14" customFormat="1">
      <c r="A499" s="14"/>
      <c r="B499" s="234"/>
      <c r="C499" s="235"/>
      <c r="D499" s="219" t="s">
        <v>182</v>
      </c>
      <c r="E499" s="236" t="s">
        <v>32</v>
      </c>
      <c r="F499" s="237" t="s">
        <v>229</v>
      </c>
      <c r="G499" s="235"/>
      <c r="H499" s="238">
        <v>-13.5</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182</v>
      </c>
      <c r="AU499" s="244" t="s">
        <v>178</v>
      </c>
      <c r="AV499" s="14" t="s">
        <v>178</v>
      </c>
      <c r="AW499" s="14" t="s">
        <v>39</v>
      </c>
      <c r="AX499" s="14" t="s">
        <v>77</v>
      </c>
      <c r="AY499" s="244" t="s">
        <v>168</v>
      </c>
    </row>
    <row r="500" s="14" customFormat="1">
      <c r="A500" s="14"/>
      <c r="B500" s="234"/>
      <c r="C500" s="235"/>
      <c r="D500" s="219" t="s">
        <v>182</v>
      </c>
      <c r="E500" s="236" t="s">
        <v>32</v>
      </c>
      <c r="F500" s="237" t="s">
        <v>230</v>
      </c>
      <c r="G500" s="235"/>
      <c r="H500" s="238">
        <v>-11.25</v>
      </c>
      <c r="I500" s="239"/>
      <c r="J500" s="235"/>
      <c r="K500" s="235"/>
      <c r="L500" s="240"/>
      <c r="M500" s="241"/>
      <c r="N500" s="242"/>
      <c r="O500" s="242"/>
      <c r="P500" s="242"/>
      <c r="Q500" s="242"/>
      <c r="R500" s="242"/>
      <c r="S500" s="242"/>
      <c r="T500" s="243"/>
      <c r="U500" s="14"/>
      <c r="V500" s="14"/>
      <c r="W500" s="14"/>
      <c r="X500" s="14"/>
      <c r="Y500" s="14"/>
      <c r="Z500" s="14"/>
      <c r="AA500" s="14"/>
      <c r="AB500" s="14"/>
      <c r="AC500" s="14"/>
      <c r="AD500" s="14"/>
      <c r="AE500" s="14"/>
      <c r="AT500" s="244" t="s">
        <v>182</v>
      </c>
      <c r="AU500" s="244" t="s">
        <v>178</v>
      </c>
      <c r="AV500" s="14" t="s">
        <v>178</v>
      </c>
      <c r="AW500" s="14" t="s">
        <v>39</v>
      </c>
      <c r="AX500" s="14" t="s">
        <v>77</v>
      </c>
      <c r="AY500" s="244" t="s">
        <v>168</v>
      </c>
    </row>
    <row r="501" s="14" customFormat="1">
      <c r="A501" s="14"/>
      <c r="B501" s="234"/>
      <c r="C501" s="235"/>
      <c r="D501" s="219" t="s">
        <v>182</v>
      </c>
      <c r="E501" s="236" t="s">
        <v>32</v>
      </c>
      <c r="F501" s="237" t="s">
        <v>231</v>
      </c>
      <c r="G501" s="235"/>
      <c r="H501" s="238">
        <v>-0.81000000000000005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182</v>
      </c>
      <c r="AU501" s="244" t="s">
        <v>178</v>
      </c>
      <c r="AV501" s="14" t="s">
        <v>178</v>
      </c>
      <c r="AW501" s="14" t="s">
        <v>39</v>
      </c>
      <c r="AX501" s="14" t="s">
        <v>77</v>
      </c>
      <c r="AY501" s="244" t="s">
        <v>168</v>
      </c>
    </row>
    <row r="502" s="14" customFormat="1">
      <c r="A502" s="14"/>
      <c r="B502" s="234"/>
      <c r="C502" s="235"/>
      <c r="D502" s="219" t="s">
        <v>182</v>
      </c>
      <c r="E502" s="236" t="s">
        <v>32</v>
      </c>
      <c r="F502" s="237" t="s">
        <v>232</v>
      </c>
      <c r="G502" s="235"/>
      <c r="H502" s="238">
        <v>-5.5199999999999996</v>
      </c>
      <c r="I502" s="239"/>
      <c r="J502" s="235"/>
      <c r="K502" s="235"/>
      <c r="L502" s="240"/>
      <c r="M502" s="241"/>
      <c r="N502" s="242"/>
      <c r="O502" s="242"/>
      <c r="P502" s="242"/>
      <c r="Q502" s="242"/>
      <c r="R502" s="242"/>
      <c r="S502" s="242"/>
      <c r="T502" s="243"/>
      <c r="U502" s="14"/>
      <c r="V502" s="14"/>
      <c r="W502" s="14"/>
      <c r="X502" s="14"/>
      <c r="Y502" s="14"/>
      <c r="Z502" s="14"/>
      <c r="AA502" s="14"/>
      <c r="AB502" s="14"/>
      <c r="AC502" s="14"/>
      <c r="AD502" s="14"/>
      <c r="AE502" s="14"/>
      <c r="AT502" s="244" t="s">
        <v>182</v>
      </c>
      <c r="AU502" s="244" t="s">
        <v>178</v>
      </c>
      <c r="AV502" s="14" t="s">
        <v>178</v>
      </c>
      <c r="AW502" s="14" t="s">
        <v>39</v>
      </c>
      <c r="AX502" s="14" t="s">
        <v>77</v>
      </c>
      <c r="AY502" s="244" t="s">
        <v>168</v>
      </c>
    </row>
    <row r="503" s="14" customFormat="1">
      <c r="A503" s="14"/>
      <c r="B503" s="234"/>
      <c r="C503" s="235"/>
      <c r="D503" s="219" t="s">
        <v>182</v>
      </c>
      <c r="E503" s="236" t="s">
        <v>32</v>
      </c>
      <c r="F503" s="237" t="s">
        <v>233</v>
      </c>
      <c r="G503" s="235"/>
      <c r="H503" s="238">
        <v>-1.125</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182</v>
      </c>
      <c r="AU503" s="244" t="s">
        <v>178</v>
      </c>
      <c r="AV503" s="14" t="s">
        <v>178</v>
      </c>
      <c r="AW503" s="14" t="s">
        <v>39</v>
      </c>
      <c r="AX503" s="14" t="s">
        <v>77</v>
      </c>
      <c r="AY503" s="244" t="s">
        <v>168</v>
      </c>
    </row>
    <row r="504" s="13" customFormat="1">
      <c r="A504" s="13"/>
      <c r="B504" s="224"/>
      <c r="C504" s="225"/>
      <c r="D504" s="219" t="s">
        <v>182</v>
      </c>
      <c r="E504" s="226" t="s">
        <v>32</v>
      </c>
      <c r="F504" s="227" t="s">
        <v>236</v>
      </c>
      <c r="G504" s="225"/>
      <c r="H504" s="226" t="s">
        <v>32</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182</v>
      </c>
      <c r="AU504" s="233" t="s">
        <v>178</v>
      </c>
      <c r="AV504" s="13" t="s">
        <v>85</v>
      </c>
      <c r="AW504" s="13" t="s">
        <v>39</v>
      </c>
      <c r="AX504" s="13" t="s">
        <v>77</v>
      </c>
      <c r="AY504" s="233" t="s">
        <v>168</v>
      </c>
    </row>
    <row r="505" s="14" customFormat="1">
      <c r="A505" s="14"/>
      <c r="B505" s="234"/>
      <c r="C505" s="235"/>
      <c r="D505" s="219" t="s">
        <v>182</v>
      </c>
      <c r="E505" s="236" t="s">
        <v>32</v>
      </c>
      <c r="F505" s="237" t="s">
        <v>237</v>
      </c>
      <c r="G505" s="235"/>
      <c r="H505" s="238">
        <v>1.2</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182</v>
      </c>
      <c r="AU505" s="244" t="s">
        <v>178</v>
      </c>
      <c r="AV505" s="14" t="s">
        <v>178</v>
      </c>
      <c r="AW505" s="14" t="s">
        <v>39</v>
      </c>
      <c r="AX505" s="14" t="s">
        <v>77</v>
      </c>
      <c r="AY505" s="244" t="s">
        <v>168</v>
      </c>
    </row>
    <row r="506" s="13" customFormat="1">
      <c r="A506" s="13"/>
      <c r="B506" s="224"/>
      <c r="C506" s="225"/>
      <c r="D506" s="219" t="s">
        <v>182</v>
      </c>
      <c r="E506" s="226" t="s">
        <v>32</v>
      </c>
      <c r="F506" s="227" t="s">
        <v>238</v>
      </c>
      <c r="G506" s="225"/>
      <c r="H506" s="226" t="s">
        <v>32</v>
      </c>
      <c r="I506" s="228"/>
      <c r="J506" s="225"/>
      <c r="K506" s="225"/>
      <c r="L506" s="229"/>
      <c r="M506" s="230"/>
      <c r="N506" s="231"/>
      <c r="O506" s="231"/>
      <c r="P506" s="231"/>
      <c r="Q506" s="231"/>
      <c r="R506" s="231"/>
      <c r="S506" s="231"/>
      <c r="T506" s="232"/>
      <c r="U506" s="13"/>
      <c r="V506" s="13"/>
      <c r="W506" s="13"/>
      <c r="X506" s="13"/>
      <c r="Y506" s="13"/>
      <c r="Z506" s="13"/>
      <c r="AA506" s="13"/>
      <c r="AB506" s="13"/>
      <c r="AC506" s="13"/>
      <c r="AD506" s="13"/>
      <c r="AE506" s="13"/>
      <c r="AT506" s="233" t="s">
        <v>182</v>
      </c>
      <c r="AU506" s="233" t="s">
        <v>178</v>
      </c>
      <c r="AV506" s="13" t="s">
        <v>85</v>
      </c>
      <c r="AW506" s="13" t="s">
        <v>39</v>
      </c>
      <c r="AX506" s="13" t="s">
        <v>77</v>
      </c>
      <c r="AY506" s="233" t="s">
        <v>168</v>
      </c>
    </row>
    <row r="507" s="14" customFormat="1">
      <c r="A507" s="14"/>
      <c r="B507" s="234"/>
      <c r="C507" s="235"/>
      <c r="D507" s="219" t="s">
        <v>182</v>
      </c>
      <c r="E507" s="236" t="s">
        <v>32</v>
      </c>
      <c r="F507" s="237" t="s">
        <v>239</v>
      </c>
      <c r="G507" s="235"/>
      <c r="H507" s="238">
        <v>1.5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182</v>
      </c>
      <c r="AU507" s="244" t="s">
        <v>178</v>
      </c>
      <c r="AV507" s="14" t="s">
        <v>178</v>
      </c>
      <c r="AW507" s="14" t="s">
        <v>39</v>
      </c>
      <c r="AX507" s="14" t="s">
        <v>77</v>
      </c>
      <c r="AY507" s="244" t="s">
        <v>168</v>
      </c>
    </row>
    <row r="508" s="13" customFormat="1">
      <c r="A508" s="13"/>
      <c r="B508" s="224"/>
      <c r="C508" s="225"/>
      <c r="D508" s="219" t="s">
        <v>182</v>
      </c>
      <c r="E508" s="226" t="s">
        <v>32</v>
      </c>
      <c r="F508" s="227" t="s">
        <v>227</v>
      </c>
      <c r="G508" s="225"/>
      <c r="H508" s="226" t="s">
        <v>32</v>
      </c>
      <c r="I508" s="228"/>
      <c r="J508" s="225"/>
      <c r="K508" s="225"/>
      <c r="L508" s="229"/>
      <c r="M508" s="230"/>
      <c r="N508" s="231"/>
      <c r="O508" s="231"/>
      <c r="P508" s="231"/>
      <c r="Q508" s="231"/>
      <c r="R508" s="231"/>
      <c r="S508" s="231"/>
      <c r="T508" s="232"/>
      <c r="U508" s="13"/>
      <c r="V508" s="13"/>
      <c r="W508" s="13"/>
      <c r="X508" s="13"/>
      <c r="Y508" s="13"/>
      <c r="Z508" s="13"/>
      <c r="AA508" s="13"/>
      <c r="AB508" s="13"/>
      <c r="AC508" s="13"/>
      <c r="AD508" s="13"/>
      <c r="AE508" s="13"/>
      <c r="AT508" s="233" t="s">
        <v>182</v>
      </c>
      <c r="AU508" s="233" t="s">
        <v>178</v>
      </c>
      <c r="AV508" s="13" t="s">
        <v>85</v>
      </c>
      <c r="AW508" s="13" t="s">
        <v>39</v>
      </c>
      <c r="AX508" s="13" t="s">
        <v>77</v>
      </c>
      <c r="AY508" s="233" t="s">
        <v>168</v>
      </c>
    </row>
    <row r="509" s="14" customFormat="1">
      <c r="A509" s="14"/>
      <c r="B509" s="234"/>
      <c r="C509" s="235"/>
      <c r="D509" s="219" t="s">
        <v>182</v>
      </c>
      <c r="E509" s="236" t="s">
        <v>32</v>
      </c>
      <c r="F509" s="237" t="s">
        <v>242</v>
      </c>
      <c r="G509" s="235"/>
      <c r="H509" s="238">
        <v>13.365</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182</v>
      </c>
      <c r="AU509" s="244" t="s">
        <v>178</v>
      </c>
      <c r="AV509" s="14" t="s">
        <v>178</v>
      </c>
      <c r="AW509" s="14" t="s">
        <v>39</v>
      </c>
      <c r="AX509" s="14" t="s">
        <v>77</v>
      </c>
      <c r="AY509" s="244" t="s">
        <v>168</v>
      </c>
    </row>
    <row r="510" s="14" customFormat="1">
      <c r="A510" s="14"/>
      <c r="B510" s="234"/>
      <c r="C510" s="235"/>
      <c r="D510" s="219" t="s">
        <v>182</v>
      </c>
      <c r="E510" s="236" t="s">
        <v>32</v>
      </c>
      <c r="F510" s="237" t="s">
        <v>243</v>
      </c>
      <c r="G510" s="235"/>
      <c r="H510" s="238">
        <v>6.9299999999999997</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182</v>
      </c>
      <c r="AU510" s="244" t="s">
        <v>178</v>
      </c>
      <c r="AV510" s="14" t="s">
        <v>178</v>
      </c>
      <c r="AW510" s="14" t="s">
        <v>39</v>
      </c>
      <c r="AX510" s="14" t="s">
        <v>77</v>
      </c>
      <c r="AY510" s="244" t="s">
        <v>168</v>
      </c>
    </row>
    <row r="511" s="14" customFormat="1">
      <c r="A511" s="14"/>
      <c r="B511" s="234"/>
      <c r="C511" s="235"/>
      <c r="D511" s="219" t="s">
        <v>182</v>
      </c>
      <c r="E511" s="236" t="s">
        <v>32</v>
      </c>
      <c r="F511" s="237" t="s">
        <v>244</v>
      </c>
      <c r="G511" s="235"/>
      <c r="H511" s="238">
        <v>12.375</v>
      </c>
      <c r="I511" s="239"/>
      <c r="J511" s="235"/>
      <c r="K511" s="235"/>
      <c r="L511" s="240"/>
      <c r="M511" s="241"/>
      <c r="N511" s="242"/>
      <c r="O511" s="242"/>
      <c r="P511" s="242"/>
      <c r="Q511" s="242"/>
      <c r="R511" s="242"/>
      <c r="S511" s="242"/>
      <c r="T511" s="243"/>
      <c r="U511" s="14"/>
      <c r="V511" s="14"/>
      <c r="W511" s="14"/>
      <c r="X511" s="14"/>
      <c r="Y511" s="14"/>
      <c r="Z511" s="14"/>
      <c r="AA511" s="14"/>
      <c r="AB511" s="14"/>
      <c r="AC511" s="14"/>
      <c r="AD511" s="14"/>
      <c r="AE511" s="14"/>
      <c r="AT511" s="244" t="s">
        <v>182</v>
      </c>
      <c r="AU511" s="244" t="s">
        <v>178</v>
      </c>
      <c r="AV511" s="14" t="s">
        <v>178</v>
      </c>
      <c r="AW511" s="14" t="s">
        <v>39</v>
      </c>
      <c r="AX511" s="14" t="s">
        <v>77</v>
      </c>
      <c r="AY511" s="244" t="s">
        <v>168</v>
      </c>
    </row>
    <row r="512" s="14" customFormat="1">
      <c r="A512" s="14"/>
      <c r="B512" s="234"/>
      <c r="C512" s="235"/>
      <c r="D512" s="219" t="s">
        <v>182</v>
      </c>
      <c r="E512" s="236" t="s">
        <v>32</v>
      </c>
      <c r="F512" s="237" t="s">
        <v>245</v>
      </c>
      <c r="G512" s="235"/>
      <c r="H512" s="238">
        <v>1.782</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182</v>
      </c>
      <c r="AU512" s="244" t="s">
        <v>178</v>
      </c>
      <c r="AV512" s="14" t="s">
        <v>178</v>
      </c>
      <c r="AW512" s="14" t="s">
        <v>39</v>
      </c>
      <c r="AX512" s="14" t="s">
        <v>77</v>
      </c>
      <c r="AY512" s="244" t="s">
        <v>168</v>
      </c>
    </row>
    <row r="513" s="14" customFormat="1">
      <c r="A513" s="14"/>
      <c r="B513" s="234"/>
      <c r="C513" s="235"/>
      <c r="D513" s="219" t="s">
        <v>182</v>
      </c>
      <c r="E513" s="236" t="s">
        <v>32</v>
      </c>
      <c r="F513" s="237" t="s">
        <v>246</v>
      </c>
      <c r="G513" s="235"/>
      <c r="H513" s="238">
        <v>3.8279999999999998</v>
      </c>
      <c r="I513" s="239"/>
      <c r="J513" s="235"/>
      <c r="K513" s="235"/>
      <c r="L513" s="240"/>
      <c r="M513" s="241"/>
      <c r="N513" s="242"/>
      <c r="O513" s="242"/>
      <c r="P513" s="242"/>
      <c r="Q513" s="242"/>
      <c r="R513" s="242"/>
      <c r="S513" s="242"/>
      <c r="T513" s="243"/>
      <c r="U513" s="14"/>
      <c r="V513" s="14"/>
      <c r="W513" s="14"/>
      <c r="X513" s="14"/>
      <c r="Y513" s="14"/>
      <c r="Z513" s="14"/>
      <c r="AA513" s="14"/>
      <c r="AB513" s="14"/>
      <c r="AC513" s="14"/>
      <c r="AD513" s="14"/>
      <c r="AE513" s="14"/>
      <c r="AT513" s="244" t="s">
        <v>182</v>
      </c>
      <c r="AU513" s="244" t="s">
        <v>178</v>
      </c>
      <c r="AV513" s="14" t="s">
        <v>178</v>
      </c>
      <c r="AW513" s="14" t="s">
        <v>39</v>
      </c>
      <c r="AX513" s="14" t="s">
        <v>77</v>
      </c>
      <c r="AY513" s="244" t="s">
        <v>168</v>
      </c>
    </row>
    <row r="514" s="14" customFormat="1">
      <c r="A514" s="14"/>
      <c r="B514" s="234"/>
      <c r="C514" s="235"/>
      <c r="D514" s="219" t="s">
        <v>182</v>
      </c>
      <c r="E514" s="236" t="s">
        <v>32</v>
      </c>
      <c r="F514" s="237" t="s">
        <v>247</v>
      </c>
      <c r="G514" s="235"/>
      <c r="H514" s="238">
        <v>0.98999999999999999</v>
      </c>
      <c r="I514" s="239"/>
      <c r="J514" s="235"/>
      <c r="K514" s="235"/>
      <c r="L514" s="240"/>
      <c r="M514" s="241"/>
      <c r="N514" s="242"/>
      <c r="O514" s="242"/>
      <c r="P514" s="242"/>
      <c r="Q514" s="242"/>
      <c r="R514" s="242"/>
      <c r="S514" s="242"/>
      <c r="T514" s="243"/>
      <c r="U514" s="14"/>
      <c r="V514" s="14"/>
      <c r="W514" s="14"/>
      <c r="X514" s="14"/>
      <c r="Y514" s="14"/>
      <c r="Z514" s="14"/>
      <c r="AA514" s="14"/>
      <c r="AB514" s="14"/>
      <c r="AC514" s="14"/>
      <c r="AD514" s="14"/>
      <c r="AE514" s="14"/>
      <c r="AT514" s="244" t="s">
        <v>182</v>
      </c>
      <c r="AU514" s="244" t="s">
        <v>178</v>
      </c>
      <c r="AV514" s="14" t="s">
        <v>178</v>
      </c>
      <c r="AW514" s="14" t="s">
        <v>39</v>
      </c>
      <c r="AX514" s="14" t="s">
        <v>77</v>
      </c>
      <c r="AY514" s="244" t="s">
        <v>168</v>
      </c>
    </row>
    <row r="515" s="13" customFormat="1">
      <c r="A515" s="13"/>
      <c r="B515" s="224"/>
      <c r="C515" s="225"/>
      <c r="D515" s="219" t="s">
        <v>182</v>
      </c>
      <c r="E515" s="226" t="s">
        <v>32</v>
      </c>
      <c r="F515" s="227" t="s">
        <v>272</v>
      </c>
      <c r="G515" s="225"/>
      <c r="H515" s="226" t="s">
        <v>32</v>
      </c>
      <c r="I515" s="228"/>
      <c r="J515" s="225"/>
      <c r="K515" s="225"/>
      <c r="L515" s="229"/>
      <c r="M515" s="230"/>
      <c r="N515" s="231"/>
      <c r="O515" s="231"/>
      <c r="P515" s="231"/>
      <c r="Q515" s="231"/>
      <c r="R515" s="231"/>
      <c r="S515" s="231"/>
      <c r="T515" s="232"/>
      <c r="U515" s="13"/>
      <c r="V515" s="13"/>
      <c r="W515" s="13"/>
      <c r="X515" s="13"/>
      <c r="Y515" s="13"/>
      <c r="Z515" s="13"/>
      <c r="AA515" s="13"/>
      <c r="AB515" s="13"/>
      <c r="AC515" s="13"/>
      <c r="AD515" s="13"/>
      <c r="AE515" s="13"/>
      <c r="AT515" s="233" t="s">
        <v>182</v>
      </c>
      <c r="AU515" s="233" t="s">
        <v>178</v>
      </c>
      <c r="AV515" s="13" t="s">
        <v>85</v>
      </c>
      <c r="AW515" s="13" t="s">
        <v>39</v>
      </c>
      <c r="AX515" s="13" t="s">
        <v>77</v>
      </c>
      <c r="AY515" s="233" t="s">
        <v>168</v>
      </c>
    </row>
    <row r="516" s="14" customFormat="1">
      <c r="A516" s="14"/>
      <c r="B516" s="234"/>
      <c r="C516" s="235"/>
      <c r="D516" s="219" t="s">
        <v>182</v>
      </c>
      <c r="E516" s="236" t="s">
        <v>32</v>
      </c>
      <c r="F516" s="237" t="s">
        <v>273</v>
      </c>
      <c r="G516" s="235"/>
      <c r="H516" s="238">
        <v>2.2000000000000002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182</v>
      </c>
      <c r="AU516" s="244" t="s">
        <v>178</v>
      </c>
      <c r="AV516" s="14" t="s">
        <v>178</v>
      </c>
      <c r="AW516" s="14" t="s">
        <v>39</v>
      </c>
      <c r="AX516" s="14" t="s">
        <v>77</v>
      </c>
      <c r="AY516" s="244" t="s">
        <v>168</v>
      </c>
    </row>
    <row r="517" s="14" customFormat="1">
      <c r="A517" s="14"/>
      <c r="B517" s="234"/>
      <c r="C517" s="235"/>
      <c r="D517" s="219" t="s">
        <v>182</v>
      </c>
      <c r="E517" s="236" t="s">
        <v>32</v>
      </c>
      <c r="F517" s="237" t="s">
        <v>274</v>
      </c>
      <c r="G517" s="235"/>
      <c r="H517" s="238">
        <v>0.315</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182</v>
      </c>
      <c r="AU517" s="244" t="s">
        <v>178</v>
      </c>
      <c r="AV517" s="14" t="s">
        <v>178</v>
      </c>
      <c r="AW517" s="14" t="s">
        <v>39</v>
      </c>
      <c r="AX517" s="14" t="s">
        <v>77</v>
      </c>
      <c r="AY517" s="244" t="s">
        <v>168</v>
      </c>
    </row>
    <row r="518" s="15" customFormat="1">
      <c r="A518" s="15"/>
      <c r="B518" s="245"/>
      <c r="C518" s="246"/>
      <c r="D518" s="219" t="s">
        <v>182</v>
      </c>
      <c r="E518" s="247" t="s">
        <v>32</v>
      </c>
      <c r="F518" s="248" t="s">
        <v>200</v>
      </c>
      <c r="G518" s="246"/>
      <c r="H518" s="249">
        <v>306.40499999999997</v>
      </c>
      <c r="I518" s="250"/>
      <c r="J518" s="246"/>
      <c r="K518" s="246"/>
      <c r="L518" s="251"/>
      <c r="M518" s="252"/>
      <c r="N518" s="253"/>
      <c r="O518" s="253"/>
      <c r="P518" s="253"/>
      <c r="Q518" s="253"/>
      <c r="R518" s="253"/>
      <c r="S518" s="253"/>
      <c r="T518" s="254"/>
      <c r="U518" s="15"/>
      <c r="V518" s="15"/>
      <c r="W518" s="15"/>
      <c r="X518" s="15"/>
      <c r="Y518" s="15"/>
      <c r="Z518" s="15"/>
      <c r="AA518" s="15"/>
      <c r="AB518" s="15"/>
      <c r="AC518" s="15"/>
      <c r="AD518" s="15"/>
      <c r="AE518" s="15"/>
      <c r="AT518" s="255" t="s">
        <v>182</v>
      </c>
      <c r="AU518" s="255" t="s">
        <v>178</v>
      </c>
      <c r="AV518" s="15" t="s">
        <v>177</v>
      </c>
      <c r="AW518" s="15" t="s">
        <v>39</v>
      </c>
      <c r="AX518" s="15" t="s">
        <v>85</v>
      </c>
      <c r="AY518" s="255" t="s">
        <v>168</v>
      </c>
    </row>
    <row r="519" s="2" customFormat="1" ht="24.15" customHeight="1">
      <c r="A519" s="40"/>
      <c r="B519" s="41"/>
      <c r="C519" s="206" t="s">
        <v>420</v>
      </c>
      <c r="D519" s="206" t="s">
        <v>172</v>
      </c>
      <c r="E519" s="207" t="s">
        <v>421</v>
      </c>
      <c r="F519" s="208" t="s">
        <v>422</v>
      </c>
      <c r="G519" s="209" t="s">
        <v>278</v>
      </c>
      <c r="H519" s="210">
        <v>35.700000000000003</v>
      </c>
      <c r="I519" s="211"/>
      <c r="J519" s="212">
        <f>ROUND(I519*H519,2)</f>
        <v>0</v>
      </c>
      <c r="K519" s="208" t="s">
        <v>176</v>
      </c>
      <c r="L519" s="46"/>
      <c r="M519" s="213" t="s">
        <v>32</v>
      </c>
      <c r="N519" s="214" t="s">
        <v>49</v>
      </c>
      <c r="O519" s="86"/>
      <c r="P519" s="215">
        <f>O519*H519</f>
        <v>0</v>
      </c>
      <c r="Q519" s="215">
        <v>0.020650000000000002</v>
      </c>
      <c r="R519" s="215">
        <f>Q519*H519</f>
        <v>0.73720500000000011</v>
      </c>
      <c r="S519" s="215">
        <v>0</v>
      </c>
      <c r="T519" s="216">
        <f>S519*H519</f>
        <v>0</v>
      </c>
      <c r="U519" s="40"/>
      <c r="V519" s="40"/>
      <c r="W519" s="40"/>
      <c r="X519" s="40"/>
      <c r="Y519" s="40"/>
      <c r="Z519" s="40"/>
      <c r="AA519" s="40"/>
      <c r="AB519" s="40"/>
      <c r="AC519" s="40"/>
      <c r="AD519" s="40"/>
      <c r="AE519" s="40"/>
      <c r="AR519" s="217" t="s">
        <v>177</v>
      </c>
      <c r="AT519" s="217" t="s">
        <v>172</v>
      </c>
      <c r="AU519" s="217" t="s">
        <v>178</v>
      </c>
      <c r="AY519" s="18" t="s">
        <v>168</v>
      </c>
      <c r="BE519" s="218">
        <f>IF(N519="základní",J519,0)</f>
        <v>0</v>
      </c>
      <c r="BF519" s="218">
        <f>IF(N519="snížená",J519,0)</f>
        <v>0</v>
      </c>
      <c r="BG519" s="218">
        <f>IF(N519="zákl. přenesená",J519,0)</f>
        <v>0</v>
      </c>
      <c r="BH519" s="218">
        <f>IF(N519="sníž. přenesená",J519,0)</f>
        <v>0</v>
      </c>
      <c r="BI519" s="218">
        <f>IF(N519="nulová",J519,0)</f>
        <v>0</v>
      </c>
      <c r="BJ519" s="18" t="s">
        <v>178</v>
      </c>
      <c r="BK519" s="218">
        <f>ROUND(I519*H519,2)</f>
        <v>0</v>
      </c>
      <c r="BL519" s="18" t="s">
        <v>177</v>
      </c>
      <c r="BM519" s="217" t="s">
        <v>423</v>
      </c>
    </row>
    <row r="520" s="13" customFormat="1">
      <c r="A520" s="13"/>
      <c r="B520" s="224"/>
      <c r="C520" s="225"/>
      <c r="D520" s="219" t="s">
        <v>182</v>
      </c>
      <c r="E520" s="226" t="s">
        <v>32</v>
      </c>
      <c r="F520" s="227" t="s">
        <v>250</v>
      </c>
      <c r="G520" s="225"/>
      <c r="H520" s="226" t="s">
        <v>32</v>
      </c>
      <c r="I520" s="228"/>
      <c r="J520" s="225"/>
      <c r="K520" s="225"/>
      <c r="L520" s="229"/>
      <c r="M520" s="230"/>
      <c r="N520" s="231"/>
      <c r="O520" s="231"/>
      <c r="P520" s="231"/>
      <c r="Q520" s="231"/>
      <c r="R520" s="231"/>
      <c r="S520" s="231"/>
      <c r="T520" s="232"/>
      <c r="U520" s="13"/>
      <c r="V520" s="13"/>
      <c r="W520" s="13"/>
      <c r="X520" s="13"/>
      <c r="Y520" s="13"/>
      <c r="Z520" s="13"/>
      <c r="AA520" s="13"/>
      <c r="AB520" s="13"/>
      <c r="AC520" s="13"/>
      <c r="AD520" s="13"/>
      <c r="AE520" s="13"/>
      <c r="AT520" s="233" t="s">
        <v>182</v>
      </c>
      <c r="AU520" s="233" t="s">
        <v>178</v>
      </c>
      <c r="AV520" s="13" t="s">
        <v>85</v>
      </c>
      <c r="AW520" s="13" t="s">
        <v>39</v>
      </c>
      <c r="AX520" s="13" t="s">
        <v>77</v>
      </c>
      <c r="AY520" s="233" t="s">
        <v>168</v>
      </c>
    </row>
    <row r="521" s="13" customFormat="1">
      <c r="A521" s="13"/>
      <c r="B521" s="224"/>
      <c r="C521" s="225"/>
      <c r="D521" s="219" t="s">
        <v>182</v>
      </c>
      <c r="E521" s="226" t="s">
        <v>32</v>
      </c>
      <c r="F521" s="227" t="s">
        <v>227</v>
      </c>
      <c r="G521" s="225"/>
      <c r="H521" s="226" t="s">
        <v>32</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182</v>
      </c>
      <c r="AU521" s="233" t="s">
        <v>178</v>
      </c>
      <c r="AV521" s="13" t="s">
        <v>85</v>
      </c>
      <c r="AW521" s="13" t="s">
        <v>39</v>
      </c>
      <c r="AX521" s="13" t="s">
        <v>77</v>
      </c>
      <c r="AY521" s="233" t="s">
        <v>168</v>
      </c>
    </row>
    <row r="522" s="14" customFormat="1">
      <c r="A522" s="14"/>
      <c r="B522" s="234"/>
      <c r="C522" s="235"/>
      <c r="D522" s="219" t="s">
        <v>182</v>
      </c>
      <c r="E522" s="236" t="s">
        <v>32</v>
      </c>
      <c r="F522" s="237" t="s">
        <v>342</v>
      </c>
      <c r="G522" s="235"/>
      <c r="H522" s="238">
        <v>13.5</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182</v>
      </c>
      <c r="AU522" s="244" t="s">
        <v>178</v>
      </c>
      <c r="AV522" s="14" t="s">
        <v>178</v>
      </c>
      <c r="AW522" s="14" t="s">
        <v>39</v>
      </c>
      <c r="AX522" s="14" t="s">
        <v>77</v>
      </c>
      <c r="AY522" s="244" t="s">
        <v>168</v>
      </c>
    </row>
    <row r="523" s="14" customFormat="1">
      <c r="A523" s="14"/>
      <c r="B523" s="234"/>
      <c r="C523" s="235"/>
      <c r="D523" s="219" t="s">
        <v>182</v>
      </c>
      <c r="E523" s="236" t="s">
        <v>32</v>
      </c>
      <c r="F523" s="237" t="s">
        <v>343</v>
      </c>
      <c r="G523" s="235"/>
      <c r="H523" s="238">
        <v>9</v>
      </c>
      <c r="I523" s="239"/>
      <c r="J523" s="235"/>
      <c r="K523" s="235"/>
      <c r="L523" s="240"/>
      <c r="M523" s="241"/>
      <c r="N523" s="242"/>
      <c r="O523" s="242"/>
      <c r="P523" s="242"/>
      <c r="Q523" s="242"/>
      <c r="R523" s="242"/>
      <c r="S523" s="242"/>
      <c r="T523" s="243"/>
      <c r="U523" s="14"/>
      <c r="V523" s="14"/>
      <c r="W523" s="14"/>
      <c r="X523" s="14"/>
      <c r="Y523" s="14"/>
      <c r="Z523" s="14"/>
      <c r="AA523" s="14"/>
      <c r="AB523" s="14"/>
      <c r="AC523" s="14"/>
      <c r="AD523" s="14"/>
      <c r="AE523" s="14"/>
      <c r="AT523" s="244" t="s">
        <v>182</v>
      </c>
      <c r="AU523" s="244" t="s">
        <v>178</v>
      </c>
      <c r="AV523" s="14" t="s">
        <v>178</v>
      </c>
      <c r="AW523" s="14" t="s">
        <v>39</v>
      </c>
      <c r="AX523" s="14" t="s">
        <v>77</v>
      </c>
      <c r="AY523" s="244" t="s">
        <v>168</v>
      </c>
    </row>
    <row r="524" s="14" customFormat="1">
      <c r="A524" s="14"/>
      <c r="B524" s="234"/>
      <c r="C524" s="235"/>
      <c r="D524" s="219" t="s">
        <v>182</v>
      </c>
      <c r="E524" s="236" t="s">
        <v>32</v>
      </c>
      <c r="F524" s="237" t="s">
        <v>344</v>
      </c>
      <c r="G524" s="235"/>
      <c r="H524" s="238">
        <v>7.5</v>
      </c>
      <c r="I524" s="239"/>
      <c r="J524" s="235"/>
      <c r="K524" s="235"/>
      <c r="L524" s="240"/>
      <c r="M524" s="241"/>
      <c r="N524" s="242"/>
      <c r="O524" s="242"/>
      <c r="P524" s="242"/>
      <c r="Q524" s="242"/>
      <c r="R524" s="242"/>
      <c r="S524" s="242"/>
      <c r="T524" s="243"/>
      <c r="U524" s="14"/>
      <c r="V524" s="14"/>
      <c r="W524" s="14"/>
      <c r="X524" s="14"/>
      <c r="Y524" s="14"/>
      <c r="Z524" s="14"/>
      <c r="AA524" s="14"/>
      <c r="AB524" s="14"/>
      <c r="AC524" s="14"/>
      <c r="AD524" s="14"/>
      <c r="AE524" s="14"/>
      <c r="AT524" s="244" t="s">
        <v>182</v>
      </c>
      <c r="AU524" s="244" t="s">
        <v>178</v>
      </c>
      <c r="AV524" s="14" t="s">
        <v>178</v>
      </c>
      <c r="AW524" s="14" t="s">
        <v>39</v>
      </c>
      <c r="AX524" s="14" t="s">
        <v>77</v>
      </c>
      <c r="AY524" s="244" t="s">
        <v>168</v>
      </c>
    </row>
    <row r="525" s="14" customFormat="1">
      <c r="A525" s="14"/>
      <c r="B525" s="234"/>
      <c r="C525" s="235"/>
      <c r="D525" s="219" t="s">
        <v>182</v>
      </c>
      <c r="E525" s="236" t="s">
        <v>32</v>
      </c>
      <c r="F525" s="237" t="s">
        <v>345</v>
      </c>
      <c r="G525" s="235"/>
      <c r="H525" s="238">
        <v>1.8</v>
      </c>
      <c r="I525" s="239"/>
      <c r="J525" s="235"/>
      <c r="K525" s="235"/>
      <c r="L525" s="240"/>
      <c r="M525" s="241"/>
      <c r="N525" s="242"/>
      <c r="O525" s="242"/>
      <c r="P525" s="242"/>
      <c r="Q525" s="242"/>
      <c r="R525" s="242"/>
      <c r="S525" s="242"/>
      <c r="T525" s="243"/>
      <c r="U525" s="14"/>
      <c r="V525" s="14"/>
      <c r="W525" s="14"/>
      <c r="X525" s="14"/>
      <c r="Y525" s="14"/>
      <c r="Z525" s="14"/>
      <c r="AA525" s="14"/>
      <c r="AB525" s="14"/>
      <c r="AC525" s="14"/>
      <c r="AD525" s="14"/>
      <c r="AE525" s="14"/>
      <c r="AT525" s="244" t="s">
        <v>182</v>
      </c>
      <c r="AU525" s="244" t="s">
        <v>178</v>
      </c>
      <c r="AV525" s="14" t="s">
        <v>178</v>
      </c>
      <c r="AW525" s="14" t="s">
        <v>39</v>
      </c>
      <c r="AX525" s="14" t="s">
        <v>77</v>
      </c>
      <c r="AY525" s="244" t="s">
        <v>168</v>
      </c>
    </row>
    <row r="526" s="14" customFormat="1">
      <c r="A526" s="14"/>
      <c r="B526" s="234"/>
      <c r="C526" s="235"/>
      <c r="D526" s="219" t="s">
        <v>182</v>
      </c>
      <c r="E526" s="236" t="s">
        <v>32</v>
      </c>
      <c r="F526" s="237" t="s">
        <v>346</v>
      </c>
      <c r="G526" s="235"/>
      <c r="H526" s="238">
        <v>2.3999999999999999</v>
      </c>
      <c r="I526" s="239"/>
      <c r="J526" s="235"/>
      <c r="K526" s="235"/>
      <c r="L526" s="240"/>
      <c r="M526" s="241"/>
      <c r="N526" s="242"/>
      <c r="O526" s="242"/>
      <c r="P526" s="242"/>
      <c r="Q526" s="242"/>
      <c r="R526" s="242"/>
      <c r="S526" s="242"/>
      <c r="T526" s="243"/>
      <c r="U526" s="14"/>
      <c r="V526" s="14"/>
      <c r="W526" s="14"/>
      <c r="X526" s="14"/>
      <c r="Y526" s="14"/>
      <c r="Z526" s="14"/>
      <c r="AA526" s="14"/>
      <c r="AB526" s="14"/>
      <c r="AC526" s="14"/>
      <c r="AD526" s="14"/>
      <c r="AE526" s="14"/>
      <c r="AT526" s="244" t="s">
        <v>182</v>
      </c>
      <c r="AU526" s="244" t="s">
        <v>178</v>
      </c>
      <c r="AV526" s="14" t="s">
        <v>178</v>
      </c>
      <c r="AW526" s="14" t="s">
        <v>39</v>
      </c>
      <c r="AX526" s="14" t="s">
        <v>77</v>
      </c>
      <c r="AY526" s="244" t="s">
        <v>168</v>
      </c>
    </row>
    <row r="527" s="14" customFormat="1">
      <c r="A527" s="14"/>
      <c r="B527" s="234"/>
      <c r="C527" s="235"/>
      <c r="D527" s="219" t="s">
        <v>182</v>
      </c>
      <c r="E527" s="236" t="s">
        <v>32</v>
      </c>
      <c r="F527" s="237" t="s">
        <v>239</v>
      </c>
      <c r="G527" s="235"/>
      <c r="H527" s="238">
        <v>1.5</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182</v>
      </c>
      <c r="AU527" s="244" t="s">
        <v>178</v>
      </c>
      <c r="AV527" s="14" t="s">
        <v>178</v>
      </c>
      <c r="AW527" s="14" t="s">
        <v>39</v>
      </c>
      <c r="AX527" s="14" t="s">
        <v>77</v>
      </c>
      <c r="AY527" s="244" t="s">
        <v>168</v>
      </c>
    </row>
    <row r="528" s="15" customFormat="1">
      <c r="A528" s="15"/>
      <c r="B528" s="245"/>
      <c r="C528" s="246"/>
      <c r="D528" s="219" t="s">
        <v>182</v>
      </c>
      <c r="E528" s="247" t="s">
        <v>32</v>
      </c>
      <c r="F528" s="248" t="s">
        <v>200</v>
      </c>
      <c r="G528" s="246"/>
      <c r="H528" s="249">
        <v>35.700000000000003</v>
      </c>
      <c r="I528" s="250"/>
      <c r="J528" s="246"/>
      <c r="K528" s="246"/>
      <c r="L528" s="251"/>
      <c r="M528" s="252"/>
      <c r="N528" s="253"/>
      <c r="O528" s="253"/>
      <c r="P528" s="253"/>
      <c r="Q528" s="253"/>
      <c r="R528" s="253"/>
      <c r="S528" s="253"/>
      <c r="T528" s="254"/>
      <c r="U528" s="15"/>
      <c r="V528" s="15"/>
      <c r="W528" s="15"/>
      <c r="X528" s="15"/>
      <c r="Y528" s="15"/>
      <c r="Z528" s="15"/>
      <c r="AA528" s="15"/>
      <c r="AB528" s="15"/>
      <c r="AC528" s="15"/>
      <c r="AD528" s="15"/>
      <c r="AE528" s="15"/>
      <c r="AT528" s="255" t="s">
        <v>182</v>
      </c>
      <c r="AU528" s="255" t="s">
        <v>178</v>
      </c>
      <c r="AV528" s="15" t="s">
        <v>177</v>
      </c>
      <c r="AW528" s="15" t="s">
        <v>39</v>
      </c>
      <c r="AX528" s="15" t="s">
        <v>85</v>
      </c>
      <c r="AY528" s="255" t="s">
        <v>168</v>
      </c>
    </row>
    <row r="529" s="2" customFormat="1" ht="37.8" customHeight="1">
      <c r="A529" s="40"/>
      <c r="B529" s="41"/>
      <c r="C529" s="206" t="s">
        <v>424</v>
      </c>
      <c r="D529" s="206" t="s">
        <v>172</v>
      </c>
      <c r="E529" s="207" t="s">
        <v>425</v>
      </c>
      <c r="F529" s="208" t="s">
        <v>426</v>
      </c>
      <c r="G529" s="209" t="s">
        <v>175</v>
      </c>
      <c r="H529" s="210">
        <v>58.454999999999998</v>
      </c>
      <c r="I529" s="211"/>
      <c r="J529" s="212">
        <f>ROUND(I529*H529,2)</f>
        <v>0</v>
      </c>
      <c r="K529" s="208" t="s">
        <v>176</v>
      </c>
      <c r="L529" s="46"/>
      <c r="M529" s="213" t="s">
        <v>32</v>
      </c>
      <c r="N529" s="214" t="s">
        <v>49</v>
      </c>
      <c r="O529" s="86"/>
      <c r="P529" s="215">
        <f>O529*H529</f>
        <v>0</v>
      </c>
      <c r="Q529" s="215">
        <v>0</v>
      </c>
      <c r="R529" s="215">
        <f>Q529*H529</f>
        <v>0</v>
      </c>
      <c r="S529" s="215">
        <v>0</v>
      </c>
      <c r="T529" s="216">
        <f>S529*H529</f>
        <v>0</v>
      </c>
      <c r="U529" s="40"/>
      <c r="V529" s="40"/>
      <c r="W529" s="40"/>
      <c r="X529" s="40"/>
      <c r="Y529" s="40"/>
      <c r="Z529" s="40"/>
      <c r="AA529" s="40"/>
      <c r="AB529" s="40"/>
      <c r="AC529" s="40"/>
      <c r="AD529" s="40"/>
      <c r="AE529" s="40"/>
      <c r="AR529" s="217" t="s">
        <v>177</v>
      </c>
      <c r="AT529" s="217" t="s">
        <v>172</v>
      </c>
      <c r="AU529" s="217" t="s">
        <v>178</v>
      </c>
      <c r="AY529" s="18" t="s">
        <v>168</v>
      </c>
      <c r="BE529" s="218">
        <f>IF(N529="základní",J529,0)</f>
        <v>0</v>
      </c>
      <c r="BF529" s="218">
        <f>IF(N529="snížená",J529,0)</f>
        <v>0</v>
      </c>
      <c r="BG529" s="218">
        <f>IF(N529="zákl. přenesená",J529,0)</f>
        <v>0</v>
      </c>
      <c r="BH529" s="218">
        <f>IF(N529="sníž. přenesená",J529,0)</f>
        <v>0</v>
      </c>
      <c r="BI529" s="218">
        <f>IF(N529="nulová",J529,0)</f>
        <v>0</v>
      </c>
      <c r="BJ529" s="18" t="s">
        <v>178</v>
      </c>
      <c r="BK529" s="218">
        <f>ROUND(I529*H529,2)</f>
        <v>0</v>
      </c>
      <c r="BL529" s="18" t="s">
        <v>177</v>
      </c>
      <c r="BM529" s="217" t="s">
        <v>427</v>
      </c>
    </row>
    <row r="530" s="2" customFormat="1">
      <c r="A530" s="40"/>
      <c r="B530" s="41"/>
      <c r="C530" s="42"/>
      <c r="D530" s="219" t="s">
        <v>180</v>
      </c>
      <c r="E530" s="42"/>
      <c r="F530" s="220" t="s">
        <v>428</v>
      </c>
      <c r="G530" s="42"/>
      <c r="H530" s="42"/>
      <c r="I530" s="221"/>
      <c r="J530" s="42"/>
      <c r="K530" s="42"/>
      <c r="L530" s="46"/>
      <c r="M530" s="222"/>
      <c r="N530" s="223"/>
      <c r="O530" s="86"/>
      <c r="P530" s="86"/>
      <c r="Q530" s="86"/>
      <c r="R530" s="86"/>
      <c r="S530" s="86"/>
      <c r="T530" s="87"/>
      <c r="U530" s="40"/>
      <c r="V530" s="40"/>
      <c r="W530" s="40"/>
      <c r="X530" s="40"/>
      <c r="Y530" s="40"/>
      <c r="Z530" s="40"/>
      <c r="AA530" s="40"/>
      <c r="AB530" s="40"/>
      <c r="AC530" s="40"/>
      <c r="AD530" s="40"/>
      <c r="AE530" s="40"/>
      <c r="AT530" s="18" t="s">
        <v>180</v>
      </c>
      <c r="AU530" s="18" t="s">
        <v>178</v>
      </c>
    </row>
    <row r="531" s="13" customFormat="1">
      <c r="A531" s="13"/>
      <c r="B531" s="224"/>
      <c r="C531" s="225"/>
      <c r="D531" s="219" t="s">
        <v>182</v>
      </c>
      <c r="E531" s="226" t="s">
        <v>32</v>
      </c>
      <c r="F531" s="227" t="s">
        <v>183</v>
      </c>
      <c r="G531" s="225"/>
      <c r="H531" s="226" t="s">
        <v>32</v>
      </c>
      <c r="I531" s="228"/>
      <c r="J531" s="225"/>
      <c r="K531" s="225"/>
      <c r="L531" s="229"/>
      <c r="M531" s="230"/>
      <c r="N531" s="231"/>
      <c r="O531" s="231"/>
      <c r="P531" s="231"/>
      <c r="Q531" s="231"/>
      <c r="R531" s="231"/>
      <c r="S531" s="231"/>
      <c r="T531" s="232"/>
      <c r="U531" s="13"/>
      <c r="V531" s="13"/>
      <c r="W531" s="13"/>
      <c r="X531" s="13"/>
      <c r="Y531" s="13"/>
      <c r="Z531" s="13"/>
      <c r="AA531" s="13"/>
      <c r="AB531" s="13"/>
      <c r="AC531" s="13"/>
      <c r="AD531" s="13"/>
      <c r="AE531" s="13"/>
      <c r="AT531" s="233" t="s">
        <v>182</v>
      </c>
      <c r="AU531" s="233" t="s">
        <v>178</v>
      </c>
      <c r="AV531" s="13" t="s">
        <v>85</v>
      </c>
      <c r="AW531" s="13" t="s">
        <v>39</v>
      </c>
      <c r="AX531" s="13" t="s">
        <v>77</v>
      </c>
      <c r="AY531" s="233" t="s">
        <v>168</v>
      </c>
    </row>
    <row r="532" s="14" customFormat="1">
      <c r="A532" s="14"/>
      <c r="B532" s="234"/>
      <c r="C532" s="235"/>
      <c r="D532" s="219" t="s">
        <v>182</v>
      </c>
      <c r="E532" s="236" t="s">
        <v>32</v>
      </c>
      <c r="F532" s="237" t="s">
        <v>429</v>
      </c>
      <c r="G532" s="235"/>
      <c r="H532" s="238">
        <v>4.2000000000000002</v>
      </c>
      <c r="I532" s="239"/>
      <c r="J532" s="235"/>
      <c r="K532" s="235"/>
      <c r="L532" s="240"/>
      <c r="M532" s="241"/>
      <c r="N532" s="242"/>
      <c r="O532" s="242"/>
      <c r="P532" s="242"/>
      <c r="Q532" s="242"/>
      <c r="R532" s="242"/>
      <c r="S532" s="242"/>
      <c r="T532" s="243"/>
      <c r="U532" s="14"/>
      <c r="V532" s="14"/>
      <c r="W532" s="14"/>
      <c r="X532" s="14"/>
      <c r="Y532" s="14"/>
      <c r="Z532" s="14"/>
      <c r="AA532" s="14"/>
      <c r="AB532" s="14"/>
      <c r="AC532" s="14"/>
      <c r="AD532" s="14"/>
      <c r="AE532" s="14"/>
      <c r="AT532" s="244" t="s">
        <v>182</v>
      </c>
      <c r="AU532" s="244" t="s">
        <v>178</v>
      </c>
      <c r="AV532" s="14" t="s">
        <v>178</v>
      </c>
      <c r="AW532" s="14" t="s">
        <v>39</v>
      </c>
      <c r="AX532" s="14" t="s">
        <v>77</v>
      </c>
      <c r="AY532" s="244" t="s">
        <v>168</v>
      </c>
    </row>
    <row r="533" s="13" customFormat="1">
      <c r="A533" s="13"/>
      <c r="B533" s="224"/>
      <c r="C533" s="225"/>
      <c r="D533" s="219" t="s">
        <v>182</v>
      </c>
      <c r="E533" s="226" t="s">
        <v>32</v>
      </c>
      <c r="F533" s="227" t="s">
        <v>227</v>
      </c>
      <c r="G533" s="225"/>
      <c r="H533" s="226" t="s">
        <v>32</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182</v>
      </c>
      <c r="AU533" s="233" t="s">
        <v>178</v>
      </c>
      <c r="AV533" s="13" t="s">
        <v>85</v>
      </c>
      <c r="AW533" s="13" t="s">
        <v>39</v>
      </c>
      <c r="AX533" s="13" t="s">
        <v>77</v>
      </c>
      <c r="AY533" s="233" t="s">
        <v>168</v>
      </c>
    </row>
    <row r="534" s="14" customFormat="1">
      <c r="A534" s="14"/>
      <c r="B534" s="234"/>
      <c r="C534" s="235"/>
      <c r="D534" s="219" t="s">
        <v>182</v>
      </c>
      <c r="E534" s="236" t="s">
        <v>32</v>
      </c>
      <c r="F534" s="237" t="s">
        <v>430</v>
      </c>
      <c r="G534" s="235"/>
      <c r="H534" s="238">
        <v>20.25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182</v>
      </c>
      <c r="AU534" s="244" t="s">
        <v>178</v>
      </c>
      <c r="AV534" s="14" t="s">
        <v>178</v>
      </c>
      <c r="AW534" s="14" t="s">
        <v>39</v>
      </c>
      <c r="AX534" s="14" t="s">
        <v>77</v>
      </c>
      <c r="AY534" s="244" t="s">
        <v>168</v>
      </c>
    </row>
    <row r="535" s="14" customFormat="1">
      <c r="A535" s="14"/>
      <c r="B535" s="234"/>
      <c r="C535" s="235"/>
      <c r="D535" s="219" t="s">
        <v>182</v>
      </c>
      <c r="E535" s="236" t="s">
        <v>32</v>
      </c>
      <c r="F535" s="237" t="s">
        <v>431</v>
      </c>
      <c r="G535" s="235"/>
      <c r="H535" s="238">
        <v>13.5</v>
      </c>
      <c r="I535" s="239"/>
      <c r="J535" s="235"/>
      <c r="K535" s="235"/>
      <c r="L535" s="240"/>
      <c r="M535" s="241"/>
      <c r="N535" s="242"/>
      <c r="O535" s="242"/>
      <c r="P535" s="242"/>
      <c r="Q535" s="242"/>
      <c r="R535" s="242"/>
      <c r="S535" s="242"/>
      <c r="T535" s="243"/>
      <c r="U535" s="14"/>
      <c r="V535" s="14"/>
      <c r="W535" s="14"/>
      <c r="X535" s="14"/>
      <c r="Y535" s="14"/>
      <c r="Z535" s="14"/>
      <c r="AA535" s="14"/>
      <c r="AB535" s="14"/>
      <c r="AC535" s="14"/>
      <c r="AD535" s="14"/>
      <c r="AE535" s="14"/>
      <c r="AT535" s="244" t="s">
        <v>182</v>
      </c>
      <c r="AU535" s="244" t="s">
        <v>178</v>
      </c>
      <c r="AV535" s="14" t="s">
        <v>178</v>
      </c>
      <c r="AW535" s="14" t="s">
        <v>39</v>
      </c>
      <c r="AX535" s="14" t="s">
        <v>77</v>
      </c>
      <c r="AY535" s="244" t="s">
        <v>168</v>
      </c>
    </row>
    <row r="536" s="14" customFormat="1">
      <c r="A536" s="14"/>
      <c r="B536" s="234"/>
      <c r="C536" s="235"/>
      <c r="D536" s="219" t="s">
        <v>182</v>
      </c>
      <c r="E536" s="236" t="s">
        <v>32</v>
      </c>
      <c r="F536" s="237" t="s">
        <v>432</v>
      </c>
      <c r="G536" s="235"/>
      <c r="H536" s="238">
        <v>11.25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182</v>
      </c>
      <c r="AU536" s="244" t="s">
        <v>178</v>
      </c>
      <c r="AV536" s="14" t="s">
        <v>178</v>
      </c>
      <c r="AW536" s="14" t="s">
        <v>39</v>
      </c>
      <c r="AX536" s="14" t="s">
        <v>77</v>
      </c>
      <c r="AY536" s="244" t="s">
        <v>168</v>
      </c>
    </row>
    <row r="537" s="14" customFormat="1">
      <c r="A537" s="14"/>
      <c r="B537" s="234"/>
      <c r="C537" s="235"/>
      <c r="D537" s="219" t="s">
        <v>182</v>
      </c>
      <c r="E537" s="236" t="s">
        <v>32</v>
      </c>
      <c r="F537" s="237" t="s">
        <v>433</v>
      </c>
      <c r="G537" s="235"/>
      <c r="H537" s="238">
        <v>0.81000000000000005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182</v>
      </c>
      <c r="AU537" s="244" t="s">
        <v>178</v>
      </c>
      <c r="AV537" s="14" t="s">
        <v>178</v>
      </c>
      <c r="AW537" s="14" t="s">
        <v>39</v>
      </c>
      <c r="AX537" s="14" t="s">
        <v>77</v>
      </c>
      <c r="AY537" s="244" t="s">
        <v>168</v>
      </c>
    </row>
    <row r="538" s="14" customFormat="1">
      <c r="A538" s="14"/>
      <c r="B538" s="234"/>
      <c r="C538" s="235"/>
      <c r="D538" s="219" t="s">
        <v>182</v>
      </c>
      <c r="E538" s="236" t="s">
        <v>32</v>
      </c>
      <c r="F538" s="237" t="s">
        <v>434</v>
      </c>
      <c r="G538" s="235"/>
      <c r="H538" s="238">
        <v>5.5199999999999996</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182</v>
      </c>
      <c r="AU538" s="244" t="s">
        <v>178</v>
      </c>
      <c r="AV538" s="14" t="s">
        <v>178</v>
      </c>
      <c r="AW538" s="14" t="s">
        <v>39</v>
      </c>
      <c r="AX538" s="14" t="s">
        <v>77</v>
      </c>
      <c r="AY538" s="244" t="s">
        <v>168</v>
      </c>
    </row>
    <row r="539" s="14" customFormat="1">
      <c r="A539" s="14"/>
      <c r="B539" s="234"/>
      <c r="C539" s="235"/>
      <c r="D539" s="219" t="s">
        <v>182</v>
      </c>
      <c r="E539" s="236" t="s">
        <v>32</v>
      </c>
      <c r="F539" s="237" t="s">
        <v>435</v>
      </c>
      <c r="G539" s="235"/>
      <c r="H539" s="238">
        <v>1.125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182</v>
      </c>
      <c r="AU539" s="244" t="s">
        <v>178</v>
      </c>
      <c r="AV539" s="14" t="s">
        <v>178</v>
      </c>
      <c r="AW539" s="14" t="s">
        <v>39</v>
      </c>
      <c r="AX539" s="14" t="s">
        <v>77</v>
      </c>
      <c r="AY539" s="244" t="s">
        <v>168</v>
      </c>
    </row>
    <row r="540" s="13" customFormat="1">
      <c r="A540" s="13"/>
      <c r="B540" s="224"/>
      <c r="C540" s="225"/>
      <c r="D540" s="219" t="s">
        <v>182</v>
      </c>
      <c r="E540" s="226" t="s">
        <v>32</v>
      </c>
      <c r="F540" s="227" t="s">
        <v>189</v>
      </c>
      <c r="G540" s="225"/>
      <c r="H540" s="226" t="s">
        <v>32</v>
      </c>
      <c r="I540" s="228"/>
      <c r="J540" s="225"/>
      <c r="K540" s="225"/>
      <c r="L540" s="229"/>
      <c r="M540" s="230"/>
      <c r="N540" s="231"/>
      <c r="O540" s="231"/>
      <c r="P540" s="231"/>
      <c r="Q540" s="231"/>
      <c r="R540" s="231"/>
      <c r="S540" s="231"/>
      <c r="T540" s="232"/>
      <c r="U540" s="13"/>
      <c r="V540" s="13"/>
      <c r="W540" s="13"/>
      <c r="X540" s="13"/>
      <c r="Y540" s="13"/>
      <c r="Z540" s="13"/>
      <c r="AA540" s="13"/>
      <c r="AB540" s="13"/>
      <c r="AC540" s="13"/>
      <c r="AD540" s="13"/>
      <c r="AE540" s="13"/>
      <c r="AT540" s="233" t="s">
        <v>182</v>
      </c>
      <c r="AU540" s="233" t="s">
        <v>178</v>
      </c>
      <c r="AV540" s="13" t="s">
        <v>85</v>
      </c>
      <c r="AW540" s="13" t="s">
        <v>39</v>
      </c>
      <c r="AX540" s="13" t="s">
        <v>77</v>
      </c>
      <c r="AY540" s="233" t="s">
        <v>168</v>
      </c>
    </row>
    <row r="541" s="14" customFormat="1">
      <c r="A541" s="14"/>
      <c r="B541" s="234"/>
      <c r="C541" s="235"/>
      <c r="D541" s="219" t="s">
        <v>182</v>
      </c>
      <c r="E541" s="236" t="s">
        <v>32</v>
      </c>
      <c r="F541" s="237" t="s">
        <v>436</v>
      </c>
      <c r="G541" s="235"/>
      <c r="H541" s="238">
        <v>1.8</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182</v>
      </c>
      <c r="AU541" s="244" t="s">
        <v>178</v>
      </c>
      <c r="AV541" s="14" t="s">
        <v>178</v>
      </c>
      <c r="AW541" s="14" t="s">
        <v>39</v>
      </c>
      <c r="AX541" s="14" t="s">
        <v>77</v>
      </c>
      <c r="AY541" s="244" t="s">
        <v>168</v>
      </c>
    </row>
    <row r="542" s="15" customFormat="1">
      <c r="A542" s="15"/>
      <c r="B542" s="245"/>
      <c r="C542" s="246"/>
      <c r="D542" s="219" t="s">
        <v>182</v>
      </c>
      <c r="E542" s="247" t="s">
        <v>32</v>
      </c>
      <c r="F542" s="248" t="s">
        <v>200</v>
      </c>
      <c r="G542" s="246"/>
      <c r="H542" s="249">
        <v>58.454999999999998</v>
      </c>
      <c r="I542" s="250"/>
      <c r="J542" s="246"/>
      <c r="K542" s="246"/>
      <c r="L542" s="251"/>
      <c r="M542" s="252"/>
      <c r="N542" s="253"/>
      <c r="O542" s="253"/>
      <c r="P542" s="253"/>
      <c r="Q542" s="253"/>
      <c r="R542" s="253"/>
      <c r="S542" s="253"/>
      <c r="T542" s="254"/>
      <c r="U542" s="15"/>
      <c r="V542" s="15"/>
      <c r="W542" s="15"/>
      <c r="X542" s="15"/>
      <c r="Y542" s="15"/>
      <c r="Z542" s="15"/>
      <c r="AA542" s="15"/>
      <c r="AB542" s="15"/>
      <c r="AC542" s="15"/>
      <c r="AD542" s="15"/>
      <c r="AE542" s="15"/>
      <c r="AT542" s="255" t="s">
        <v>182</v>
      </c>
      <c r="AU542" s="255" t="s">
        <v>178</v>
      </c>
      <c r="AV542" s="15" t="s">
        <v>177</v>
      </c>
      <c r="AW542" s="15" t="s">
        <v>39</v>
      </c>
      <c r="AX542" s="15" t="s">
        <v>85</v>
      </c>
      <c r="AY542" s="255" t="s">
        <v>168</v>
      </c>
    </row>
    <row r="543" s="2" customFormat="1" ht="14.4" customHeight="1">
      <c r="A543" s="40"/>
      <c r="B543" s="41"/>
      <c r="C543" s="206" t="s">
        <v>437</v>
      </c>
      <c r="D543" s="206" t="s">
        <v>172</v>
      </c>
      <c r="E543" s="207" t="s">
        <v>438</v>
      </c>
      <c r="F543" s="208" t="s">
        <v>439</v>
      </c>
      <c r="G543" s="209" t="s">
        <v>175</v>
      </c>
      <c r="H543" s="210">
        <v>385.63799999999998</v>
      </c>
      <c r="I543" s="211"/>
      <c r="J543" s="212">
        <f>ROUND(I543*H543,2)</f>
        <v>0</v>
      </c>
      <c r="K543" s="208" t="s">
        <v>176</v>
      </c>
      <c r="L543" s="46"/>
      <c r="M543" s="213" t="s">
        <v>32</v>
      </c>
      <c r="N543" s="214" t="s">
        <v>49</v>
      </c>
      <c r="O543" s="86"/>
      <c r="P543" s="215">
        <f>O543*H543</f>
        <v>0</v>
      </c>
      <c r="Q543" s="215">
        <v>0</v>
      </c>
      <c r="R543" s="215">
        <f>Q543*H543</f>
        <v>0</v>
      </c>
      <c r="S543" s="215">
        <v>0</v>
      </c>
      <c r="T543" s="216">
        <f>S543*H543</f>
        <v>0</v>
      </c>
      <c r="U543" s="40"/>
      <c r="V543" s="40"/>
      <c r="W543" s="40"/>
      <c r="X543" s="40"/>
      <c r="Y543" s="40"/>
      <c r="Z543" s="40"/>
      <c r="AA543" s="40"/>
      <c r="AB543" s="40"/>
      <c r="AC543" s="40"/>
      <c r="AD543" s="40"/>
      <c r="AE543" s="40"/>
      <c r="AR543" s="217" t="s">
        <v>177</v>
      </c>
      <c r="AT543" s="217" t="s">
        <v>172</v>
      </c>
      <c r="AU543" s="217" t="s">
        <v>178</v>
      </c>
      <c r="AY543" s="18" t="s">
        <v>168</v>
      </c>
      <c r="BE543" s="218">
        <f>IF(N543="základní",J543,0)</f>
        <v>0</v>
      </c>
      <c r="BF543" s="218">
        <f>IF(N543="snížená",J543,0)</f>
        <v>0</v>
      </c>
      <c r="BG543" s="218">
        <f>IF(N543="zákl. přenesená",J543,0)</f>
        <v>0</v>
      </c>
      <c r="BH543" s="218">
        <f>IF(N543="sníž. přenesená",J543,0)</f>
        <v>0</v>
      </c>
      <c r="BI543" s="218">
        <f>IF(N543="nulová",J543,0)</f>
        <v>0</v>
      </c>
      <c r="BJ543" s="18" t="s">
        <v>178</v>
      </c>
      <c r="BK543" s="218">
        <f>ROUND(I543*H543,2)</f>
        <v>0</v>
      </c>
      <c r="BL543" s="18" t="s">
        <v>177</v>
      </c>
      <c r="BM543" s="217" t="s">
        <v>440</v>
      </c>
    </row>
    <row r="544" s="13" customFormat="1">
      <c r="A544" s="13"/>
      <c r="B544" s="224"/>
      <c r="C544" s="225"/>
      <c r="D544" s="219" t="s">
        <v>182</v>
      </c>
      <c r="E544" s="226" t="s">
        <v>32</v>
      </c>
      <c r="F544" s="227" t="s">
        <v>223</v>
      </c>
      <c r="G544" s="225"/>
      <c r="H544" s="226" t="s">
        <v>32</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182</v>
      </c>
      <c r="AU544" s="233" t="s">
        <v>178</v>
      </c>
      <c r="AV544" s="13" t="s">
        <v>85</v>
      </c>
      <c r="AW544" s="13" t="s">
        <v>39</v>
      </c>
      <c r="AX544" s="13" t="s">
        <v>77</v>
      </c>
      <c r="AY544" s="233" t="s">
        <v>168</v>
      </c>
    </row>
    <row r="545" s="14" customFormat="1">
      <c r="A545" s="14"/>
      <c r="B545" s="234"/>
      <c r="C545" s="235"/>
      <c r="D545" s="219" t="s">
        <v>182</v>
      </c>
      <c r="E545" s="236" t="s">
        <v>32</v>
      </c>
      <c r="F545" s="237" t="s">
        <v>224</v>
      </c>
      <c r="G545" s="235"/>
      <c r="H545" s="238">
        <v>49.799999999999997</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182</v>
      </c>
      <c r="AU545" s="244" t="s">
        <v>178</v>
      </c>
      <c r="AV545" s="14" t="s">
        <v>178</v>
      </c>
      <c r="AW545" s="14" t="s">
        <v>39</v>
      </c>
      <c r="AX545" s="14" t="s">
        <v>77</v>
      </c>
      <c r="AY545" s="244" t="s">
        <v>168</v>
      </c>
    </row>
    <row r="546" s="13" customFormat="1">
      <c r="A546" s="13"/>
      <c r="B546" s="224"/>
      <c r="C546" s="225"/>
      <c r="D546" s="219" t="s">
        <v>182</v>
      </c>
      <c r="E546" s="226" t="s">
        <v>32</v>
      </c>
      <c r="F546" s="227" t="s">
        <v>225</v>
      </c>
      <c r="G546" s="225"/>
      <c r="H546" s="226" t="s">
        <v>32</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182</v>
      </c>
      <c r="AU546" s="233" t="s">
        <v>178</v>
      </c>
      <c r="AV546" s="13" t="s">
        <v>85</v>
      </c>
      <c r="AW546" s="13" t="s">
        <v>39</v>
      </c>
      <c r="AX546" s="13" t="s">
        <v>77</v>
      </c>
      <c r="AY546" s="233" t="s">
        <v>168</v>
      </c>
    </row>
    <row r="547" s="14" customFormat="1">
      <c r="A547" s="14"/>
      <c r="B547" s="234"/>
      <c r="C547" s="235"/>
      <c r="D547" s="219" t="s">
        <v>182</v>
      </c>
      <c r="E547" s="236" t="s">
        <v>32</v>
      </c>
      <c r="F547" s="237" t="s">
        <v>226</v>
      </c>
      <c r="G547" s="235"/>
      <c r="H547" s="238">
        <v>314.375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182</v>
      </c>
      <c r="AU547" s="244" t="s">
        <v>178</v>
      </c>
      <c r="AV547" s="14" t="s">
        <v>178</v>
      </c>
      <c r="AW547" s="14" t="s">
        <v>39</v>
      </c>
      <c r="AX547" s="14" t="s">
        <v>77</v>
      </c>
      <c r="AY547" s="244" t="s">
        <v>168</v>
      </c>
    </row>
    <row r="548" s="13" customFormat="1">
      <c r="A548" s="13"/>
      <c r="B548" s="224"/>
      <c r="C548" s="225"/>
      <c r="D548" s="219" t="s">
        <v>182</v>
      </c>
      <c r="E548" s="226" t="s">
        <v>32</v>
      </c>
      <c r="F548" s="227" t="s">
        <v>227</v>
      </c>
      <c r="G548" s="225"/>
      <c r="H548" s="226" t="s">
        <v>32</v>
      </c>
      <c r="I548" s="228"/>
      <c r="J548" s="225"/>
      <c r="K548" s="225"/>
      <c r="L548" s="229"/>
      <c r="M548" s="230"/>
      <c r="N548" s="231"/>
      <c r="O548" s="231"/>
      <c r="P548" s="231"/>
      <c r="Q548" s="231"/>
      <c r="R548" s="231"/>
      <c r="S548" s="231"/>
      <c r="T548" s="232"/>
      <c r="U548" s="13"/>
      <c r="V548" s="13"/>
      <c r="W548" s="13"/>
      <c r="X548" s="13"/>
      <c r="Y548" s="13"/>
      <c r="Z548" s="13"/>
      <c r="AA548" s="13"/>
      <c r="AB548" s="13"/>
      <c r="AC548" s="13"/>
      <c r="AD548" s="13"/>
      <c r="AE548" s="13"/>
      <c r="AT548" s="233" t="s">
        <v>182</v>
      </c>
      <c r="AU548" s="233" t="s">
        <v>178</v>
      </c>
      <c r="AV548" s="13" t="s">
        <v>85</v>
      </c>
      <c r="AW548" s="13" t="s">
        <v>39</v>
      </c>
      <c r="AX548" s="13" t="s">
        <v>77</v>
      </c>
      <c r="AY548" s="233" t="s">
        <v>168</v>
      </c>
    </row>
    <row r="549" s="14" customFormat="1">
      <c r="A549" s="14"/>
      <c r="B549" s="234"/>
      <c r="C549" s="235"/>
      <c r="D549" s="219" t="s">
        <v>182</v>
      </c>
      <c r="E549" s="236" t="s">
        <v>32</v>
      </c>
      <c r="F549" s="237" t="s">
        <v>228</v>
      </c>
      <c r="G549" s="235"/>
      <c r="H549" s="238">
        <v>-20.25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182</v>
      </c>
      <c r="AU549" s="244" t="s">
        <v>178</v>
      </c>
      <c r="AV549" s="14" t="s">
        <v>178</v>
      </c>
      <c r="AW549" s="14" t="s">
        <v>39</v>
      </c>
      <c r="AX549" s="14" t="s">
        <v>77</v>
      </c>
      <c r="AY549" s="244" t="s">
        <v>168</v>
      </c>
    </row>
    <row r="550" s="14" customFormat="1">
      <c r="A550" s="14"/>
      <c r="B550" s="234"/>
      <c r="C550" s="235"/>
      <c r="D550" s="219" t="s">
        <v>182</v>
      </c>
      <c r="E550" s="236" t="s">
        <v>32</v>
      </c>
      <c r="F550" s="237" t="s">
        <v>229</v>
      </c>
      <c r="G550" s="235"/>
      <c r="H550" s="238">
        <v>-13.5</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182</v>
      </c>
      <c r="AU550" s="244" t="s">
        <v>178</v>
      </c>
      <c r="AV550" s="14" t="s">
        <v>178</v>
      </c>
      <c r="AW550" s="14" t="s">
        <v>39</v>
      </c>
      <c r="AX550" s="14" t="s">
        <v>77</v>
      </c>
      <c r="AY550" s="244" t="s">
        <v>168</v>
      </c>
    </row>
    <row r="551" s="14" customFormat="1">
      <c r="A551" s="14"/>
      <c r="B551" s="234"/>
      <c r="C551" s="235"/>
      <c r="D551" s="219" t="s">
        <v>182</v>
      </c>
      <c r="E551" s="236" t="s">
        <v>32</v>
      </c>
      <c r="F551" s="237" t="s">
        <v>230</v>
      </c>
      <c r="G551" s="235"/>
      <c r="H551" s="238">
        <v>-11.25</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182</v>
      </c>
      <c r="AU551" s="244" t="s">
        <v>178</v>
      </c>
      <c r="AV551" s="14" t="s">
        <v>178</v>
      </c>
      <c r="AW551" s="14" t="s">
        <v>39</v>
      </c>
      <c r="AX551" s="14" t="s">
        <v>77</v>
      </c>
      <c r="AY551" s="244" t="s">
        <v>168</v>
      </c>
    </row>
    <row r="552" s="14" customFormat="1">
      <c r="A552" s="14"/>
      <c r="B552" s="234"/>
      <c r="C552" s="235"/>
      <c r="D552" s="219" t="s">
        <v>182</v>
      </c>
      <c r="E552" s="236" t="s">
        <v>32</v>
      </c>
      <c r="F552" s="237" t="s">
        <v>231</v>
      </c>
      <c r="G552" s="235"/>
      <c r="H552" s="238">
        <v>-0.81000000000000005</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182</v>
      </c>
      <c r="AU552" s="244" t="s">
        <v>178</v>
      </c>
      <c r="AV552" s="14" t="s">
        <v>178</v>
      </c>
      <c r="AW552" s="14" t="s">
        <v>39</v>
      </c>
      <c r="AX552" s="14" t="s">
        <v>77</v>
      </c>
      <c r="AY552" s="244" t="s">
        <v>168</v>
      </c>
    </row>
    <row r="553" s="14" customFormat="1">
      <c r="A553" s="14"/>
      <c r="B553" s="234"/>
      <c r="C553" s="235"/>
      <c r="D553" s="219" t="s">
        <v>182</v>
      </c>
      <c r="E553" s="236" t="s">
        <v>32</v>
      </c>
      <c r="F553" s="237" t="s">
        <v>232</v>
      </c>
      <c r="G553" s="235"/>
      <c r="H553" s="238">
        <v>-5.5199999999999996</v>
      </c>
      <c r="I553" s="239"/>
      <c r="J553" s="235"/>
      <c r="K553" s="235"/>
      <c r="L553" s="240"/>
      <c r="M553" s="241"/>
      <c r="N553" s="242"/>
      <c r="O553" s="242"/>
      <c r="P553" s="242"/>
      <c r="Q553" s="242"/>
      <c r="R553" s="242"/>
      <c r="S553" s="242"/>
      <c r="T553" s="243"/>
      <c r="U553" s="14"/>
      <c r="V553" s="14"/>
      <c r="W553" s="14"/>
      <c r="X553" s="14"/>
      <c r="Y553" s="14"/>
      <c r="Z553" s="14"/>
      <c r="AA553" s="14"/>
      <c r="AB553" s="14"/>
      <c r="AC553" s="14"/>
      <c r="AD553" s="14"/>
      <c r="AE553" s="14"/>
      <c r="AT553" s="244" t="s">
        <v>182</v>
      </c>
      <c r="AU553" s="244" t="s">
        <v>178</v>
      </c>
      <c r="AV553" s="14" t="s">
        <v>178</v>
      </c>
      <c r="AW553" s="14" t="s">
        <v>39</v>
      </c>
      <c r="AX553" s="14" t="s">
        <v>77</v>
      </c>
      <c r="AY553" s="244" t="s">
        <v>168</v>
      </c>
    </row>
    <row r="554" s="14" customFormat="1">
      <c r="A554" s="14"/>
      <c r="B554" s="234"/>
      <c r="C554" s="235"/>
      <c r="D554" s="219" t="s">
        <v>182</v>
      </c>
      <c r="E554" s="236" t="s">
        <v>32</v>
      </c>
      <c r="F554" s="237" t="s">
        <v>233</v>
      </c>
      <c r="G554" s="235"/>
      <c r="H554" s="238">
        <v>-1.125</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182</v>
      </c>
      <c r="AU554" s="244" t="s">
        <v>178</v>
      </c>
      <c r="AV554" s="14" t="s">
        <v>178</v>
      </c>
      <c r="AW554" s="14" t="s">
        <v>39</v>
      </c>
      <c r="AX554" s="14" t="s">
        <v>77</v>
      </c>
      <c r="AY554" s="244" t="s">
        <v>168</v>
      </c>
    </row>
    <row r="555" s="13" customFormat="1">
      <c r="A555" s="13"/>
      <c r="B555" s="224"/>
      <c r="C555" s="225"/>
      <c r="D555" s="219" t="s">
        <v>182</v>
      </c>
      <c r="E555" s="226" t="s">
        <v>32</v>
      </c>
      <c r="F555" s="227" t="s">
        <v>234</v>
      </c>
      <c r="G555" s="225"/>
      <c r="H555" s="226" t="s">
        <v>32</v>
      </c>
      <c r="I555" s="228"/>
      <c r="J555" s="225"/>
      <c r="K555" s="225"/>
      <c r="L555" s="229"/>
      <c r="M555" s="230"/>
      <c r="N555" s="231"/>
      <c r="O555" s="231"/>
      <c r="P555" s="231"/>
      <c r="Q555" s="231"/>
      <c r="R555" s="231"/>
      <c r="S555" s="231"/>
      <c r="T555" s="232"/>
      <c r="U555" s="13"/>
      <c r="V555" s="13"/>
      <c r="W555" s="13"/>
      <c r="X555" s="13"/>
      <c r="Y555" s="13"/>
      <c r="Z555" s="13"/>
      <c r="AA555" s="13"/>
      <c r="AB555" s="13"/>
      <c r="AC555" s="13"/>
      <c r="AD555" s="13"/>
      <c r="AE555" s="13"/>
      <c r="AT555" s="233" t="s">
        <v>182</v>
      </c>
      <c r="AU555" s="233" t="s">
        <v>178</v>
      </c>
      <c r="AV555" s="13" t="s">
        <v>85</v>
      </c>
      <c r="AW555" s="13" t="s">
        <v>39</v>
      </c>
      <c r="AX555" s="13" t="s">
        <v>77</v>
      </c>
      <c r="AY555" s="233" t="s">
        <v>168</v>
      </c>
    </row>
    <row r="556" s="14" customFormat="1">
      <c r="A556" s="14"/>
      <c r="B556" s="234"/>
      <c r="C556" s="235"/>
      <c r="D556" s="219" t="s">
        <v>182</v>
      </c>
      <c r="E556" s="236" t="s">
        <v>32</v>
      </c>
      <c r="F556" s="237" t="s">
        <v>235</v>
      </c>
      <c r="G556" s="235"/>
      <c r="H556" s="238">
        <v>2.6000000000000001</v>
      </c>
      <c r="I556" s="239"/>
      <c r="J556" s="235"/>
      <c r="K556" s="235"/>
      <c r="L556" s="240"/>
      <c r="M556" s="241"/>
      <c r="N556" s="242"/>
      <c r="O556" s="242"/>
      <c r="P556" s="242"/>
      <c r="Q556" s="242"/>
      <c r="R556" s="242"/>
      <c r="S556" s="242"/>
      <c r="T556" s="243"/>
      <c r="U556" s="14"/>
      <c r="V556" s="14"/>
      <c r="W556" s="14"/>
      <c r="X556" s="14"/>
      <c r="Y556" s="14"/>
      <c r="Z556" s="14"/>
      <c r="AA556" s="14"/>
      <c r="AB556" s="14"/>
      <c r="AC556" s="14"/>
      <c r="AD556" s="14"/>
      <c r="AE556" s="14"/>
      <c r="AT556" s="244" t="s">
        <v>182</v>
      </c>
      <c r="AU556" s="244" t="s">
        <v>178</v>
      </c>
      <c r="AV556" s="14" t="s">
        <v>178</v>
      </c>
      <c r="AW556" s="14" t="s">
        <v>39</v>
      </c>
      <c r="AX556" s="14" t="s">
        <v>77</v>
      </c>
      <c r="AY556" s="244" t="s">
        <v>168</v>
      </c>
    </row>
    <row r="557" s="13" customFormat="1">
      <c r="A557" s="13"/>
      <c r="B557" s="224"/>
      <c r="C557" s="225"/>
      <c r="D557" s="219" t="s">
        <v>182</v>
      </c>
      <c r="E557" s="226" t="s">
        <v>32</v>
      </c>
      <c r="F557" s="227" t="s">
        <v>236</v>
      </c>
      <c r="G557" s="225"/>
      <c r="H557" s="226" t="s">
        <v>32</v>
      </c>
      <c r="I557" s="228"/>
      <c r="J557" s="225"/>
      <c r="K557" s="225"/>
      <c r="L557" s="229"/>
      <c r="M557" s="230"/>
      <c r="N557" s="231"/>
      <c r="O557" s="231"/>
      <c r="P557" s="231"/>
      <c r="Q557" s="231"/>
      <c r="R557" s="231"/>
      <c r="S557" s="231"/>
      <c r="T557" s="232"/>
      <c r="U557" s="13"/>
      <c r="V557" s="13"/>
      <c r="W557" s="13"/>
      <c r="X557" s="13"/>
      <c r="Y557" s="13"/>
      <c r="Z557" s="13"/>
      <c r="AA557" s="13"/>
      <c r="AB557" s="13"/>
      <c r="AC557" s="13"/>
      <c r="AD557" s="13"/>
      <c r="AE557" s="13"/>
      <c r="AT557" s="233" t="s">
        <v>182</v>
      </c>
      <c r="AU557" s="233" t="s">
        <v>178</v>
      </c>
      <c r="AV557" s="13" t="s">
        <v>85</v>
      </c>
      <c r="AW557" s="13" t="s">
        <v>39</v>
      </c>
      <c r="AX557" s="13" t="s">
        <v>77</v>
      </c>
      <c r="AY557" s="233" t="s">
        <v>168</v>
      </c>
    </row>
    <row r="558" s="14" customFormat="1">
      <c r="A558" s="14"/>
      <c r="B558" s="234"/>
      <c r="C558" s="235"/>
      <c r="D558" s="219" t="s">
        <v>182</v>
      </c>
      <c r="E558" s="236" t="s">
        <v>32</v>
      </c>
      <c r="F558" s="237" t="s">
        <v>237</v>
      </c>
      <c r="G558" s="235"/>
      <c r="H558" s="238">
        <v>1.2</v>
      </c>
      <c r="I558" s="239"/>
      <c r="J558" s="235"/>
      <c r="K558" s="235"/>
      <c r="L558" s="240"/>
      <c r="M558" s="241"/>
      <c r="N558" s="242"/>
      <c r="O558" s="242"/>
      <c r="P558" s="242"/>
      <c r="Q558" s="242"/>
      <c r="R558" s="242"/>
      <c r="S558" s="242"/>
      <c r="T558" s="243"/>
      <c r="U558" s="14"/>
      <c r="V558" s="14"/>
      <c r="W558" s="14"/>
      <c r="X558" s="14"/>
      <c r="Y558" s="14"/>
      <c r="Z558" s="14"/>
      <c r="AA558" s="14"/>
      <c r="AB558" s="14"/>
      <c r="AC558" s="14"/>
      <c r="AD558" s="14"/>
      <c r="AE558" s="14"/>
      <c r="AT558" s="244" t="s">
        <v>182</v>
      </c>
      <c r="AU558" s="244" t="s">
        <v>178</v>
      </c>
      <c r="AV558" s="14" t="s">
        <v>178</v>
      </c>
      <c r="AW558" s="14" t="s">
        <v>39</v>
      </c>
      <c r="AX558" s="14" t="s">
        <v>77</v>
      </c>
      <c r="AY558" s="244" t="s">
        <v>168</v>
      </c>
    </row>
    <row r="559" s="13" customFormat="1">
      <c r="A559" s="13"/>
      <c r="B559" s="224"/>
      <c r="C559" s="225"/>
      <c r="D559" s="219" t="s">
        <v>182</v>
      </c>
      <c r="E559" s="226" t="s">
        <v>32</v>
      </c>
      <c r="F559" s="227" t="s">
        <v>238</v>
      </c>
      <c r="G559" s="225"/>
      <c r="H559" s="226" t="s">
        <v>32</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182</v>
      </c>
      <c r="AU559" s="233" t="s">
        <v>178</v>
      </c>
      <c r="AV559" s="13" t="s">
        <v>85</v>
      </c>
      <c r="AW559" s="13" t="s">
        <v>39</v>
      </c>
      <c r="AX559" s="13" t="s">
        <v>77</v>
      </c>
      <c r="AY559" s="233" t="s">
        <v>168</v>
      </c>
    </row>
    <row r="560" s="14" customFormat="1">
      <c r="A560" s="14"/>
      <c r="B560" s="234"/>
      <c r="C560" s="235"/>
      <c r="D560" s="219" t="s">
        <v>182</v>
      </c>
      <c r="E560" s="236" t="s">
        <v>32</v>
      </c>
      <c r="F560" s="237" t="s">
        <v>239</v>
      </c>
      <c r="G560" s="235"/>
      <c r="H560" s="238">
        <v>1.5</v>
      </c>
      <c r="I560" s="239"/>
      <c r="J560" s="235"/>
      <c r="K560" s="235"/>
      <c r="L560" s="240"/>
      <c r="M560" s="241"/>
      <c r="N560" s="242"/>
      <c r="O560" s="242"/>
      <c r="P560" s="242"/>
      <c r="Q560" s="242"/>
      <c r="R560" s="242"/>
      <c r="S560" s="242"/>
      <c r="T560" s="243"/>
      <c r="U560" s="14"/>
      <c r="V560" s="14"/>
      <c r="W560" s="14"/>
      <c r="X560" s="14"/>
      <c r="Y560" s="14"/>
      <c r="Z560" s="14"/>
      <c r="AA560" s="14"/>
      <c r="AB560" s="14"/>
      <c r="AC560" s="14"/>
      <c r="AD560" s="14"/>
      <c r="AE560" s="14"/>
      <c r="AT560" s="244" t="s">
        <v>182</v>
      </c>
      <c r="AU560" s="244" t="s">
        <v>178</v>
      </c>
      <c r="AV560" s="14" t="s">
        <v>178</v>
      </c>
      <c r="AW560" s="14" t="s">
        <v>39</v>
      </c>
      <c r="AX560" s="14" t="s">
        <v>77</v>
      </c>
      <c r="AY560" s="244" t="s">
        <v>168</v>
      </c>
    </row>
    <row r="561" s="13" customFormat="1">
      <c r="A561" s="13"/>
      <c r="B561" s="224"/>
      <c r="C561" s="225"/>
      <c r="D561" s="219" t="s">
        <v>182</v>
      </c>
      <c r="E561" s="226" t="s">
        <v>32</v>
      </c>
      <c r="F561" s="227" t="s">
        <v>240</v>
      </c>
      <c r="G561" s="225"/>
      <c r="H561" s="226" t="s">
        <v>32</v>
      </c>
      <c r="I561" s="228"/>
      <c r="J561" s="225"/>
      <c r="K561" s="225"/>
      <c r="L561" s="229"/>
      <c r="M561" s="230"/>
      <c r="N561" s="231"/>
      <c r="O561" s="231"/>
      <c r="P561" s="231"/>
      <c r="Q561" s="231"/>
      <c r="R561" s="231"/>
      <c r="S561" s="231"/>
      <c r="T561" s="232"/>
      <c r="U561" s="13"/>
      <c r="V561" s="13"/>
      <c r="W561" s="13"/>
      <c r="X561" s="13"/>
      <c r="Y561" s="13"/>
      <c r="Z561" s="13"/>
      <c r="AA561" s="13"/>
      <c r="AB561" s="13"/>
      <c r="AC561" s="13"/>
      <c r="AD561" s="13"/>
      <c r="AE561" s="13"/>
      <c r="AT561" s="233" t="s">
        <v>182</v>
      </c>
      <c r="AU561" s="233" t="s">
        <v>178</v>
      </c>
      <c r="AV561" s="13" t="s">
        <v>85</v>
      </c>
      <c r="AW561" s="13" t="s">
        <v>39</v>
      </c>
      <c r="AX561" s="13" t="s">
        <v>77</v>
      </c>
      <c r="AY561" s="233" t="s">
        <v>168</v>
      </c>
    </row>
    <row r="562" s="14" customFormat="1">
      <c r="A562" s="14"/>
      <c r="B562" s="234"/>
      <c r="C562" s="235"/>
      <c r="D562" s="219" t="s">
        <v>182</v>
      </c>
      <c r="E562" s="236" t="s">
        <v>32</v>
      </c>
      <c r="F562" s="237" t="s">
        <v>241</v>
      </c>
      <c r="G562" s="235"/>
      <c r="H562" s="238">
        <v>7.9000000000000004</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182</v>
      </c>
      <c r="AU562" s="244" t="s">
        <v>178</v>
      </c>
      <c r="AV562" s="14" t="s">
        <v>178</v>
      </c>
      <c r="AW562" s="14" t="s">
        <v>39</v>
      </c>
      <c r="AX562" s="14" t="s">
        <v>77</v>
      </c>
      <c r="AY562" s="244" t="s">
        <v>168</v>
      </c>
    </row>
    <row r="563" s="13" customFormat="1">
      <c r="A563" s="13"/>
      <c r="B563" s="224"/>
      <c r="C563" s="225"/>
      <c r="D563" s="219" t="s">
        <v>182</v>
      </c>
      <c r="E563" s="226" t="s">
        <v>32</v>
      </c>
      <c r="F563" s="227" t="s">
        <v>227</v>
      </c>
      <c r="G563" s="225"/>
      <c r="H563" s="226" t="s">
        <v>32</v>
      </c>
      <c r="I563" s="228"/>
      <c r="J563" s="225"/>
      <c r="K563" s="225"/>
      <c r="L563" s="229"/>
      <c r="M563" s="230"/>
      <c r="N563" s="231"/>
      <c r="O563" s="231"/>
      <c r="P563" s="231"/>
      <c r="Q563" s="231"/>
      <c r="R563" s="231"/>
      <c r="S563" s="231"/>
      <c r="T563" s="232"/>
      <c r="U563" s="13"/>
      <c r="V563" s="13"/>
      <c r="W563" s="13"/>
      <c r="X563" s="13"/>
      <c r="Y563" s="13"/>
      <c r="Z563" s="13"/>
      <c r="AA563" s="13"/>
      <c r="AB563" s="13"/>
      <c r="AC563" s="13"/>
      <c r="AD563" s="13"/>
      <c r="AE563" s="13"/>
      <c r="AT563" s="233" t="s">
        <v>182</v>
      </c>
      <c r="AU563" s="233" t="s">
        <v>178</v>
      </c>
      <c r="AV563" s="13" t="s">
        <v>85</v>
      </c>
      <c r="AW563" s="13" t="s">
        <v>39</v>
      </c>
      <c r="AX563" s="13" t="s">
        <v>77</v>
      </c>
      <c r="AY563" s="233" t="s">
        <v>168</v>
      </c>
    </row>
    <row r="564" s="14" customFormat="1">
      <c r="A564" s="14"/>
      <c r="B564" s="234"/>
      <c r="C564" s="235"/>
      <c r="D564" s="219" t="s">
        <v>182</v>
      </c>
      <c r="E564" s="236" t="s">
        <v>32</v>
      </c>
      <c r="F564" s="237" t="s">
        <v>242</v>
      </c>
      <c r="G564" s="235"/>
      <c r="H564" s="238">
        <v>13.365</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182</v>
      </c>
      <c r="AU564" s="244" t="s">
        <v>178</v>
      </c>
      <c r="AV564" s="14" t="s">
        <v>178</v>
      </c>
      <c r="AW564" s="14" t="s">
        <v>39</v>
      </c>
      <c r="AX564" s="14" t="s">
        <v>77</v>
      </c>
      <c r="AY564" s="244" t="s">
        <v>168</v>
      </c>
    </row>
    <row r="565" s="14" customFormat="1">
      <c r="A565" s="14"/>
      <c r="B565" s="234"/>
      <c r="C565" s="235"/>
      <c r="D565" s="219" t="s">
        <v>182</v>
      </c>
      <c r="E565" s="236" t="s">
        <v>32</v>
      </c>
      <c r="F565" s="237" t="s">
        <v>243</v>
      </c>
      <c r="G565" s="235"/>
      <c r="H565" s="238">
        <v>6.9299999999999997</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182</v>
      </c>
      <c r="AU565" s="244" t="s">
        <v>178</v>
      </c>
      <c r="AV565" s="14" t="s">
        <v>178</v>
      </c>
      <c r="AW565" s="14" t="s">
        <v>39</v>
      </c>
      <c r="AX565" s="14" t="s">
        <v>77</v>
      </c>
      <c r="AY565" s="244" t="s">
        <v>168</v>
      </c>
    </row>
    <row r="566" s="14" customFormat="1">
      <c r="A566" s="14"/>
      <c r="B566" s="234"/>
      <c r="C566" s="235"/>
      <c r="D566" s="219" t="s">
        <v>182</v>
      </c>
      <c r="E566" s="236" t="s">
        <v>32</v>
      </c>
      <c r="F566" s="237" t="s">
        <v>244</v>
      </c>
      <c r="G566" s="235"/>
      <c r="H566" s="238">
        <v>12.375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182</v>
      </c>
      <c r="AU566" s="244" t="s">
        <v>178</v>
      </c>
      <c r="AV566" s="14" t="s">
        <v>178</v>
      </c>
      <c r="AW566" s="14" t="s">
        <v>39</v>
      </c>
      <c r="AX566" s="14" t="s">
        <v>77</v>
      </c>
      <c r="AY566" s="244" t="s">
        <v>168</v>
      </c>
    </row>
    <row r="567" s="14" customFormat="1">
      <c r="A567" s="14"/>
      <c r="B567" s="234"/>
      <c r="C567" s="235"/>
      <c r="D567" s="219" t="s">
        <v>182</v>
      </c>
      <c r="E567" s="236" t="s">
        <v>32</v>
      </c>
      <c r="F567" s="237" t="s">
        <v>245</v>
      </c>
      <c r="G567" s="235"/>
      <c r="H567" s="238">
        <v>1.782</v>
      </c>
      <c r="I567" s="239"/>
      <c r="J567" s="235"/>
      <c r="K567" s="235"/>
      <c r="L567" s="240"/>
      <c r="M567" s="241"/>
      <c r="N567" s="242"/>
      <c r="O567" s="242"/>
      <c r="P567" s="242"/>
      <c r="Q567" s="242"/>
      <c r="R567" s="242"/>
      <c r="S567" s="242"/>
      <c r="T567" s="243"/>
      <c r="U567" s="14"/>
      <c r="V567" s="14"/>
      <c r="W567" s="14"/>
      <c r="X567" s="14"/>
      <c r="Y567" s="14"/>
      <c r="Z567" s="14"/>
      <c r="AA567" s="14"/>
      <c r="AB567" s="14"/>
      <c r="AC567" s="14"/>
      <c r="AD567" s="14"/>
      <c r="AE567" s="14"/>
      <c r="AT567" s="244" t="s">
        <v>182</v>
      </c>
      <c r="AU567" s="244" t="s">
        <v>178</v>
      </c>
      <c r="AV567" s="14" t="s">
        <v>178</v>
      </c>
      <c r="AW567" s="14" t="s">
        <v>39</v>
      </c>
      <c r="AX567" s="14" t="s">
        <v>77</v>
      </c>
      <c r="AY567" s="244" t="s">
        <v>168</v>
      </c>
    </row>
    <row r="568" s="14" customFormat="1">
      <c r="A568" s="14"/>
      <c r="B568" s="234"/>
      <c r="C568" s="235"/>
      <c r="D568" s="219" t="s">
        <v>182</v>
      </c>
      <c r="E568" s="236" t="s">
        <v>32</v>
      </c>
      <c r="F568" s="237" t="s">
        <v>246</v>
      </c>
      <c r="G568" s="235"/>
      <c r="H568" s="238">
        <v>3.8279999999999998</v>
      </c>
      <c r="I568" s="239"/>
      <c r="J568" s="235"/>
      <c r="K568" s="235"/>
      <c r="L568" s="240"/>
      <c r="M568" s="241"/>
      <c r="N568" s="242"/>
      <c r="O568" s="242"/>
      <c r="P568" s="242"/>
      <c r="Q568" s="242"/>
      <c r="R568" s="242"/>
      <c r="S568" s="242"/>
      <c r="T568" s="243"/>
      <c r="U568" s="14"/>
      <c r="V568" s="14"/>
      <c r="W568" s="14"/>
      <c r="X568" s="14"/>
      <c r="Y568" s="14"/>
      <c r="Z568" s="14"/>
      <c r="AA568" s="14"/>
      <c r="AB568" s="14"/>
      <c r="AC568" s="14"/>
      <c r="AD568" s="14"/>
      <c r="AE568" s="14"/>
      <c r="AT568" s="244" t="s">
        <v>182</v>
      </c>
      <c r="AU568" s="244" t="s">
        <v>178</v>
      </c>
      <c r="AV568" s="14" t="s">
        <v>178</v>
      </c>
      <c r="AW568" s="14" t="s">
        <v>39</v>
      </c>
      <c r="AX568" s="14" t="s">
        <v>77</v>
      </c>
      <c r="AY568" s="244" t="s">
        <v>168</v>
      </c>
    </row>
    <row r="569" s="14" customFormat="1">
      <c r="A569" s="14"/>
      <c r="B569" s="234"/>
      <c r="C569" s="235"/>
      <c r="D569" s="219" t="s">
        <v>182</v>
      </c>
      <c r="E569" s="236" t="s">
        <v>32</v>
      </c>
      <c r="F569" s="237" t="s">
        <v>247</v>
      </c>
      <c r="G569" s="235"/>
      <c r="H569" s="238">
        <v>0.98999999999999999</v>
      </c>
      <c r="I569" s="239"/>
      <c r="J569" s="235"/>
      <c r="K569" s="235"/>
      <c r="L569" s="240"/>
      <c r="M569" s="241"/>
      <c r="N569" s="242"/>
      <c r="O569" s="242"/>
      <c r="P569" s="242"/>
      <c r="Q569" s="242"/>
      <c r="R569" s="242"/>
      <c r="S569" s="242"/>
      <c r="T569" s="243"/>
      <c r="U569" s="14"/>
      <c r="V569" s="14"/>
      <c r="W569" s="14"/>
      <c r="X569" s="14"/>
      <c r="Y569" s="14"/>
      <c r="Z569" s="14"/>
      <c r="AA569" s="14"/>
      <c r="AB569" s="14"/>
      <c r="AC569" s="14"/>
      <c r="AD569" s="14"/>
      <c r="AE569" s="14"/>
      <c r="AT569" s="244" t="s">
        <v>182</v>
      </c>
      <c r="AU569" s="244" t="s">
        <v>178</v>
      </c>
      <c r="AV569" s="14" t="s">
        <v>178</v>
      </c>
      <c r="AW569" s="14" t="s">
        <v>39</v>
      </c>
      <c r="AX569" s="14" t="s">
        <v>77</v>
      </c>
      <c r="AY569" s="244" t="s">
        <v>168</v>
      </c>
    </row>
    <row r="570" s="13" customFormat="1">
      <c r="A570" s="13"/>
      <c r="B570" s="224"/>
      <c r="C570" s="225"/>
      <c r="D570" s="219" t="s">
        <v>182</v>
      </c>
      <c r="E570" s="226" t="s">
        <v>32</v>
      </c>
      <c r="F570" s="227" t="s">
        <v>248</v>
      </c>
      <c r="G570" s="225"/>
      <c r="H570" s="226" t="s">
        <v>32</v>
      </c>
      <c r="I570" s="228"/>
      <c r="J570" s="225"/>
      <c r="K570" s="225"/>
      <c r="L570" s="229"/>
      <c r="M570" s="230"/>
      <c r="N570" s="231"/>
      <c r="O570" s="231"/>
      <c r="P570" s="231"/>
      <c r="Q570" s="231"/>
      <c r="R570" s="231"/>
      <c r="S570" s="231"/>
      <c r="T570" s="232"/>
      <c r="U570" s="13"/>
      <c r="V570" s="13"/>
      <c r="W570" s="13"/>
      <c r="X570" s="13"/>
      <c r="Y570" s="13"/>
      <c r="Z570" s="13"/>
      <c r="AA570" s="13"/>
      <c r="AB570" s="13"/>
      <c r="AC570" s="13"/>
      <c r="AD570" s="13"/>
      <c r="AE570" s="13"/>
      <c r="AT570" s="233" t="s">
        <v>182</v>
      </c>
      <c r="AU570" s="233" t="s">
        <v>178</v>
      </c>
      <c r="AV570" s="13" t="s">
        <v>85</v>
      </c>
      <c r="AW570" s="13" t="s">
        <v>39</v>
      </c>
      <c r="AX570" s="13" t="s">
        <v>77</v>
      </c>
      <c r="AY570" s="233" t="s">
        <v>168</v>
      </c>
    </row>
    <row r="571" s="14" customFormat="1">
      <c r="A571" s="14"/>
      <c r="B571" s="234"/>
      <c r="C571" s="235"/>
      <c r="D571" s="219" t="s">
        <v>182</v>
      </c>
      <c r="E571" s="236" t="s">
        <v>32</v>
      </c>
      <c r="F571" s="237" t="s">
        <v>249</v>
      </c>
      <c r="G571" s="235"/>
      <c r="H571" s="238">
        <v>8.0500000000000007</v>
      </c>
      <c r="I571" s="239"/>
      <c r="J571" s="235"/>
      <c r="K571" s="235"/>
      <c r="L571" s="240"/>
      <c r="M571" s="241"/>
      <c r="N571" s="242"/>
      <c r="O571" s="242"/>
      <c r="P571" s="242"/>
      <c r="Q571" s="242"/>
      <c r="R571" s="242"/>
      <c r="S571" s="242"/>
      <c r="T571" s="243"/>
      <c r="U571" s="14"/>
      <c r="V571" s="14"/>
      <c r="W571" s="14"/>
      <c r="X571" s="14"/>
      <c r="Y571" s="14"/>
      <c r="Z571" s="14"/>
      <c r="AA571" s="14"/>
      <c r="AB571" s="14"/>
      <c r="AC571" s="14"/>
      <c r="AD571" s="14"/>
      <c r="AE571" s="14"/>
      <c r="AT571" s="244" t="s">
        <v>182</v>
      </c>
      <c r="AU571" s="244" t="s">
        <v>178</v>
      </c>
      <c r="AV571" s="14" t="s">
        <v>178</v>
      </c>
      <c r="AW571" s="14" t="s">
        <v>39</v>
      </c>
      <c r="AX571" s="14" t="s">
        <v>77</v>
      </c>
      <c r="AY571" s="244" t="s">
        <v>168</v>
      </c>
    </row>
    <row r="572" s="13" customFormat="1">
      <c r="A572" s="13"/>
      <c r="B572" s="224"/>
      <c r="C572" s="225"/>
      <c r="D572" s="219" t="s">
        <v>182</v>
      </c>
      <c r="E572" s="226" t="s">
        <v>32</v>
      </c>
      <c r="F572" s="227" t="s">
        <v>250</v>
      </c>
      <c r="G572" s="225"/>
      <c r="H572" s="226" t="s">
        <v>32</v>
      </c>
      <c r="I572" s="228"/>
      <c r="J572" s="225"/>
      <c r="K572" s="225"/>
      <c r="L572" s="229"/>
      <c r="M572" s="230"/>
      <c r="N572" s="231"/>
      <c r="O572" s="231"/>
      <c r="P572" s="231"/>
      <c r="Q572" s="231"/>
      <c r="R572" s="231"/>
      <c r="S572" s="231"/>
      <c r="T572" s="232"/>
      <c r="U572" s="13"/>
      <c r="V572" s="13"/>
      <c r="W572" s="13"/>
      <c r="X572" s="13"/>
      <c r="Y572" s="13"/>
      <c r="Z572" s="13"/>
      <c r="AA572" s="13"/>
      <c r="AB572" s="13"/>
      <c r="AC572" s="13"/>
      <c r="AD572" s="13"/>
      <c r="AE572" s="13"/>
      <c r="AT572" s="233" t="s">
        <v>182</v>
      </c>
      <c r="AU572" s="233" t="s">
        <v>178</v>
      </c>
      <c r="AV572" s="13" t="s">
        <v>85</v>
      </c>
      <c r="AW572" s="13" t="s">
        <v>39</v>
      </c>
      <c r="AX572" s="13" t="s">
        <v>77</v>
      </c>
      <c r="AY572" s="233" t="s">
        <v>168</v>
      </c>
    </row>
    <row r="573" s="13" customFormat="1">
      <c r="A573" s="13"/>
      <c r="B573" s="224"/>
      <c r="C573" s="225"/>
      <c r="D573" s="219" t="s">
        <v>182</v>
      </c>
      <c r="E573" s="226" t="s">
        <v>32</v>
      </c>
      <c r="F573" s="227" t="s">
        <v>227</v>
      </c>
      <c r="G573" s="225"/>
      <c r="H573" s="226" t="s">
        <v>32</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182</v>
      </c>
      <c r="AU573" s="233" t="s">
        <v>178</v>
      </c>
      <c r="AV573" s="13" t="s">
        <v>85</v>
      </c>
      <c r="AW573" s="13" t="s">
        <v>39</v>
      </c>
      <c r="AX573" s="13" t="s">
        <v>77</v>
      </c>
      <c r="AY573" s="233" t="s">
        <v>168</v>
      </c>
    </row>
    <row r="574" s="14" customFormat="1">
      <c r="A574" s="14"/>
      <c r="B574" s="234"/>
      <c r="C574" s="235"/>
      <c r="D574" s="219" t="s">
        <v>182</v>
      </c>
      <c r="E574" s="236" t="s">
        <v>32</v>
      </c>
      <c r="F574" s="237" t="s">
        <v>251</v>
      </c>
      <c r="G574" s="235"/>
      <c r="H574" s="238">
        <v>4.4550000000000001</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182</v>
      </c>
      <c r="AU574" s="244" t="s">
        <v>178</v>
      </c>
      <c r="AV574" s="14" t="s">
        <v>178</v>
      </c>
      <c r="AW574" s="14" t="s">
        <v>39</v>
      </c>
      <c r="AX574" s="14" t="s">
        <v>77</v>
      </c>
      <c r="AY574" s="244" t="s">
        <v>168</v>
      </c>
    </row>
    <row r="575" s="14" customFormat="1">
      <c r="A575" s="14"/>
      <c r="B575" s="234"/>
      <c r="C575" s="235"/>
      <c r="D575" s="219" t="s">
        <v>182</v>
      </c>
      <c r="E575" s="236" t="s">
        <v>32</v>
      </c>
      <c r="F575" s="237" t="s">
        <v>252</v>
      </c>
      <c r="G575" s="235"/>
      <c r="H575" s="238">
        <v>2.9700000000000002</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182</v>
      </c>
      <c r="AU575" s="244" t="s">
        <v>178</v>
      </c>
      <c r="AV575" s="14" t="s">
        <v>178</v>
      </c>
      <c r="AW575" s="14" t="s">
        <v>39</v>
      </c>
      <c r="AX575" s="14" t="s">
        <v>77</v>
      </c>
      <c r="AY575" s="244" t="s">
        <v>168</v>
      </c>
    </row>
    <row r="576" s="14" customFormat="1">
      <c r="A576" s="14"/>
      <c r="B576" s="234"/>
      <c r="C576" s="235"/>
      <c r="D576" s="219" t="s">
        <v>182</v>
      </c>
      <c r="E576" s="236" t="s">
        <v>32</v>
      </c>
      <c r="F576" s="237" t="s">
        <v>253</v>
      </c>
      <c r="G576" s="235"/>
      <c r="H576" s="238">
        <v>2.4750000000000001</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182</v>
      </c>
      <c r="AU576" s="244" t="s">
        <v>178</v>
      </c>
      <c r="AV576" s="14" t="s">
        <v>178</v>
      </c>
      <c r="AW576" s="14" t="s">
        <v>39</v>
      </c>
      <c r="AX576" s="14" t="s">
        <v>77</v>
      </c>
      <c r="AY576" s="244" t="s">
        <v>168</v>
      </c>
    </row>
    <row r="577" s="14" customFormat="1">
      <c r="A577" s="14"/>
      <c r="B577" s="234"/>
      <c r="C577" s="235"/>
      <c r="D577" s="219" t="s">
        <v>182</v>
      </c>
      <c r="E577" s="236" t="s">
        <v>32</v>
      </c>
      <c r="F577" s="237" t="s">
        <v>254</v>
      </c>
      <c r="G577" s="235"/>
      <c r="H577" s="238">
        <v>0.59399999999999997</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182</v>
      </c>
      <c r="AU577" s="244" t="s">
        <v>178</v>
      </c>
      <c r="AV577" s="14" t="s">
        <v>178</v>
      </c>
      <c r="AW577" s="14" t="s">
        <v>39</v>
      </c>
      <c r="AX577" s="14" t="s">
        <v>77</v>
      </c>
      <c r="AY577" s="244" t="s">
        <v>168</v>
      </c>
    </row>
    <row r="578" s="14" customFormat="1">
      <c r="A578" s="14"/>
      <c r="B578" s="234"/>
      <c r="C578" s="235"/>
      <c r="D578" s="219" t="s">
        <v>182</v>
      </c>
      <c r="E578" s="236" t="s">
        <v>32</v>
      </c>
      <c r="F578" s="237" t="s">
        <v>255</v>
      </c>
      <c r="G578" s="235"/>
      <c r="H578" s="238">
        <v>0.79200000000000004</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182</v>
      </c>
      <c r="AU578" s="244" t="s">
        <v>178</v>
      </c>
      <c r="AV578" s="14" t="s">
        <v>178</v>
      </c>
      <c r="AW578" s="14" t="s">
        <v>39</v>
      </c>
      <c r="AX578" s="14" t="s">
        <v>77</v>
      </c>
      <c r="AY578" s="244" t="s">
        <v>168</v>
      </c>
    </row>
    <row r="579" s="14" customFormat="1">
      <c r="A579" s="14"/>
      <c r="B579" s="234"/>
      <c r="C579" s="235"/>
      <c r="D579" s="219" t="s">
        <v>182</v>
      </c>
      <c r="E579" s="236" t="s">
        <v>32</v>
      </c>
      <c r="F579" s="237" t="s">
        <v>256</v>
      </c>
      <c r="G579" s="235"/>
      <c r="H579" s="238">
        <v>0.495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182</v>
      </c>
      <c r="AU579" s="244" t="s">
        <v>178</v>
      </c>
      <c r="AV579" s="14" t="s">
        <v>178</v>
      </c>
      <c r="AW579" s="14" t="s">
        <v>39</v>
      </c>
      <c r="AX579" s="14" t="s">
        <v>77</v>
      </c>
      <c r="AY579" s="244" t="s">
        <v>168</v>
      </c>
    </row>
    <row r="580" s="13" customFormat="1">
      <c r="A580" s="13"/>
      <c r="B580" s="224"/>
      <c r="C580" s="225"/>
      <c r="D580" s="219" t="s">
        <v>182</v>
      </c>
      <c r="E580" s="226" t="s">
        <v>32</v>
      </c>
      <c r="F580" s="227" t="s">
        <v>257</v>
      </c>
      <c r="G580" s="225"/>
      <c r="H580" s="226" t="s">
        <v>32</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182</v>
      </c>
      <c r="AU580" s="233" t="s">
        <v>178</v>
      </c>
      <c r="AV580" s="13" t="s">
        <v>85</v>
      </c>
      <c r="AW580" s="13" t="s">
        <v>39</v>
      </c>
      <c r="AX580" s="13" t="s">
        <v>77</v>
      </c>
      <c r="AY580" s="233" t="s">
        <v>168</v>
      </c>
    </row>
    <row r="581" s="14" customFormat="1">
      <c r="A581" s="14"/>
      <c r="B581" s="234"/>
      <c r="C581" s="235"/>
      <c r="D581" s="219" t="s">
        <v>182</v>
      </c>
      <c r="E581" s="236" t="s">
        <v>32</v>
      </c>
      <c r="F581" s="237" t="s">
        <v>258</v>
      </c>
      <c r="G581" s="235"/>
      <c r="H581" s="238">
        <v>1.617</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182</v>
      </c>
      <c r="AU581" s="244" t="s">
        <v>178</v>
      </c>
      <c r="AV581" s="14" t="s">
        <v>178</v>
      </c>
      <c r="AW581" s="14" t="s">
        <v>39</v>
      </c>
      <c r="AX581" s="14" t="s">
        <v>77</v>
      </c>
      <c r="AY581" s="244" t="s">
        <v>168</v>
      </c>
    </row>
    <row r="582" s="15" customFormat="1">
      <c r="A582" s="15"/>
      <c r="B582" s="245"/>
      <c r="C582" s="246"/>
      <c r="D582" s="219" t="s">
        <v>182</v>
      </c>
      <c r="E582" s="247" t="s">
        <v>32</v>
      </c>
      <c r="F582" s="248" t="s">
        <v>200</v>
      </c>
      <c r="G582" s="246"/>
      <c r="H582" s="249">
        <v>385.63799999999998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182</v>
      </c>
      <c r="AU582" s="255" t="s">
        <v>178</v>
      </c>
      <c r="AV582" s="15" t="s">
        <v>177</v>
      </c>
      <c r="AW582" s="15" t="s">
        <v>39</v>
      </c>
      <c r="AX582" s="15" t="s">
        <v>85</v>
      </c>
      <c r="AY582" s="255" t="s">
        <v>168</v>
      </c>
    </row>
    <row r="583" s="2" customFormat="1" ht="24.15" customHeight="1">
      <c r="A583" s="40"/>
      <c r="B583" s="41"/>
      <c r="C583" s="206" t="s">
        <v>441</v>
      </c>
      <c r="D583" s="206" t="s">
        <v>172</v>
      </c>
      <c r="E583" s="207" t="s">
        <v>442</v>
      </c>
      <c r="F583" s="208" t="s">
        <v>443</v>
      </c>
      <c r="G583" s="209" t="s">
        <v>278</v>
      </c>
      <c r="H583" s="210">
        <v>132.5</v>
      </c>
      <c r="I583" s="211"/>
      <c r="J583" s="212">
        <f>ROUND(I583*H583,2)</f>
        <v>0</v>
      </c>
      <c r="K583" s="208" t="s">
        <v>176</v>
      </c>
      <c r="L583" s="46"/>
      <c r="M583" s="213" t="s">
        <v>32</v>
      </c>
      <c r="N583" s="214" t="s">
        <v>49</v>
      </c>
      <c r="O583" s="86"/>
      <c r="P583" s="215">
        <f>O583*H583</f>
        <v>0</v>
      </c>
      <c r="Q583" s="215">
        <v>0</v>
      </c>
      <c r="R583" s="215">
        <f>Q583*H583</f>
        <v>0</v>
      </c>
      <c r="S583" s="215">
        <v>0</v>
      </c>
      <c r="T583" s="216">
        <f>S583*H583</f>
        <v>0</v>
      </c>
      <c r="U583" s="40"/>
      <c r="V583" s="40"/>
      <c r="W583" s="40"/>
      <c r="X583" s="40"/>
      <c r="Y583" s="40"/>
      <c r="Z583" s="40"/>
      <c r="AA583" s="40"/>
      <c r="AB583" s="40"/>
      <c r="AC583" s="40"/>
      <c r="AD583" s="40"/>
      <c r="AE583" s="40"/>
      <c r="AR583" s="217" t="s">
        <v>177</v>
      </c>
      <c r="AT583" s="217" t="s">
        <v>172</v>
      </c>
      <c r="AU583" s="217" t="s">
        <v>178</v>
      </c>
      <c r="AY583" s="18" t="s">
        <v>168</v>
      </c>
      <c r="BE583" s="218">
        <f>IF(N583="základní",J583,0)</f>
        <v>0</v>
      </c>
      <c r="BF583" s="218">
        <f>IF(N583="snížená",J583,0)</f>
        <v>0</v>
      </c>
      <c r="BG583" s="218">
        <f>IF(N583="zákl. přenesená",J583,0)</f>
        <v>0</v>
      </c>
      <c r="BH583" s="218">
        <f>IF(N583="sníž. přenesená",J583,0)</f>
        <v>0</v>
      </c>
      <c r="BI583" s="218">
        <f>IF(N583="nulová",J583,0)</f>
        <v>0</v>
      </c>
      <c r="BJ583" s="18" t="s">
        <v>178</v>
      </c>
      <c r="BK583" s="218">
        <f>ROUND(I583*H583,2)</f>
        <v>0</v>
      </c>
      <c r="BL583" s="18" t="s">
        <v>177</v>
      </c>
      <c r="BM583" s="217" t="s">
        <v>444</v>
      </c>
    </row>
    <row r="584" s="2" customFormat="1">
      <c r="A584" s="40"/>
      <c r="B584" s="41"/>
      <c r="C584" s="42"/>
      <c r="D584" s="219" t="s">
        <v>180</v>
      </c>
      <c r="E584" s="42"/>
      <c r="F584" s="220" t="s">
        <v>445</v>
      </c>
      <c r="G584" s="42"/>
      <c r="H584" s="42"/>
      <c r="I584" s="221"/>
      <c r="J584" s="42"/>
      <c r="K584" s="42"/>
      <c r="L584" s="46"/>
      <c r="M584" s="222"/>
      <c r="N584" s="223"/>
      <c r="O584" s="86"/>
      <c r="P584" s="86"/>
      <c r="Q584" s="86"/>
      <c r="R584" s="86"/>
      <c r="S584" s="86"/>
      <c r="T584" s="87"/>
      <c r="U584" s="40"/>
      <c r="V584" s="40"/>
      <c r="W584" s="40"/>
      <c r="X584" s="40"/>
      <c r="Y584" s="40"/>
      <c r="Z584" s="40"/>
      <c r="AA584" s="40"/>
      <c r="AB584" s="40"/>
      <c r="AC584" s="40"/>
      <c r="AD584" s="40"/>
      <c r="AE584" s="40"/>
      <c r="AT584" s="18" t="s">
        <v>180</v>
      </c>
      <c r="AU584" s="18" t="s">
        <v>178</v>
      </c>
    </row>
    <row r="585" s="13" customFormat="1">
      <c r="A585" s="13"/>
      <c r="B585" s="224"/>
      <c r="C585" s="225"/>
      <c r="D585" s="219" t="s">
        <v>182</v>
      </c>
      <c r="E585" s="226" t="s">
        <v>32</v>
      </c>
      <c r="F585" s="227" t="s">
        <v>446</v>
      </c>
      <c r="G585" s="225"/>
      <c r="H585" s="226" t="s">
        <v>32</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182</v>
      </c>
      <c r="AU585" s="233" t="s">
        <v>178</v>
      </c>
      <c r="AV585" s="13" t="s">
        <v>85</v>
      </c>
      <c r="AW585" s="13" t="s">
        <v>39</v>
      </c>
      <c r="AX585" s="13" t="s">
        <v>77</v>
      </c>
      <c r="AY585" s="233" t="s">
        <v>168</v>
      </c>
    </row>
    <row r="586" s="14" customFormat="1">
      <c r="A586" s="14"/>
      <c r="B586" s="234"/>
      <c r="C586" s="235"/>
      <c r="D586" s="219" t="s">
        <v>182</v>
      </c>
      <c r="E586" s="236" t="s">
        <v>32</v>
      </c>
      <c r="F586" s="237" t="s">
        <v>447</v>
      </c>
      <c r="G586" s="235"/>
      <c r="H586" s="238">
        <v>46.799999999999997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182</v>
      </c>
      <c r="AU586" s="244" t="s">
        <v>178</v>
      </c>
      <c r="AV586" s="14" t="s">
        <v>178</v>
      </c>
      <c r="AW586" s="14" t="s">
        <v>39</v>
      </c>
      <c r="AX586" s="14" t="s">
        <v>77</v>
      </c>
      <c r="AY586" s="244" t="s">
        <v>168</v>
      </c>
    </row>
    <row r="587" s="14" customFormat="1">
      <c r="A587" s="14"/>
      <c r="B587" s="234"/>
      <c r="C587" s="235"/>
      <c r="D587" s="219" t="s">
        <v>182</v>
      </c>
      <c r="E587" s="236" t="s">
        <v>32</v>
      </c>
      <c r="F587" s="237" t="s">
        <v>448</v>
      </c>
      <c r="G587" s="235"/>
      <c r="H587" s="238">
        <v>45</v>
      </c>
      <c r="I587" s="239"/>
      <c r="J587" s="235"/>
      <c r="K587" s="235"/>
      <c r="L587" s="240"/>
      <c r="M587" s="241"/>
      <c r="N587" s="242"/>
      <c r="O587" s="242"/>
      <c r="P587" s="242"/>
      <c r="Q587" s="242"/>
      <c r="R587" s="242"/>
      <c r="S587" s="242"/>
      <c r="T587" s="243"/>
      <c r="U587" s="14"/>
      <c r="V587" s="14"/>
      <c r="W587" s="14"/>
      <c r="X587" s="14"/>
      <c r="Y587" s="14"/>
      <c r="Z587" s="14"/>
      <c r="AA587" s="14"/>
      <c r="AB587" s="14"/>
      <c r="AC587" s="14"/>
      <c r="AD587" s="14"/>
      <c r="AE587" s="14"/>
      <c r="AT587" s="244" t="s">
        <v>182</v>
      </c>
      <c r="AU587" s="244" t="s">
        <v>178</v>
      </c>
      <c r="AV587" s="14" t="s">
        <v>178</v>
      </c>
      <c r="AW587" s="14" t="s">
        <v>39</v>
      </c>
      <c r="AX587" s="14" t="s">
        <v>77</v>
      </c>
      <c r="AY587" s="244" t="s">
        <v>168</v>
      </c>
    </row>
    <row r="588" s="14" customFormat="1">
      <c r="A588" s="14"/>
      <c r="B588" s="234"/>
      <c r="C588" s="235"/>
      <c r="D588" s="219" t="s">
        <v>182</v>
      </c>
      <c r="E588" s="236" t="s">
        <v>32</v>
      </c>
      <c r="F588" s="237" t="s">
        <v>449</v>
      </c>
      <c r="G588" s="235"/>
      <c r="H588" s="238">
        <v>3.7000000000000002</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182</v>
      </c>
      <c r="AU588" s="244" t="s">
        <v>178</v>
      </c>
      <c r="AV588" s="14" t="s">
        <v>178</v>
      </c>
      <c r="AW588" s="14" t="s">
        <v>39</v>
      </c>
      <c r="AX588" s="14" t="s">
        <v>77</v>
      </c>
      <c r="AY588" s="244" t="s">
        <v>168</v>
      </c>
    </row>
    <row r="589" s="14" customFormat="1">
      <c r="A589" s="14"/>
      <c r="B589" s="234"/>
      <c r="C589" s="235"/>
      <c r="D589" s="219" t="s">
        <v>182</v>
      </c>
      <c r="E589" s="236" t="s">
        <v>32</v>
      </c>
      <c r="F589" s="237" t="s">
        <v>450</v>
      </c>
      <c r="G589" s="235"/>
      <c r="H589" s="238">
        <v>24</v>
      </c>
      <c r="I589" s="239"/>
      <c r="J589" s="235"/>
      <c r="K589" s="235"/>
      <c r="L589" s="240"/>
      <c r="M589" s="241"/>
      <c r="N589" s="242"/>
      <c r="O589" s="242"/>
      <c r="P589" s="242"/>
      <c r="Q589" s="242"/>
      <c r="R589" s="242"/>
      <c r="S589" s="242"/>
      <c r="T589" s="243"/>
      <c r="U589" s="14"/>
      <c r="V589" s="14"/>
      <c r="W589" s="14"/>
      <c r="X589" s="14"/>
      <c r="Y589" s="14"/>
      <c r="Z589" s="14"/>
      <c r="AA589" s="14"/>
      <c r="AB589" s="14"/>
      <c r="AC589" s="14"/>
      <c r="AD589" s="14"/>
      <c r="AE589" s="14"/>
      <c r="AT589" s="244" t="s">
        <v>182</v>
      </c>
      <c r="AU589" s="244" t="s">
        <v>178</v>
      </c>
      <c r="AV589" s="14" t="s">
        <v>178</v>
      </c>
      <c r="AW589" s="14" t="s">
        <v>39</v>
      </c>
      <c r="AX589" s="14" t="s">
        <v>77</v>
      </c>
      <c r="AY589" s="244" t="s">
        <v>168</v>
      </c>
    </row>
    <row r="590" s="14" customFormat="1">
      <c r="A590" s="14"/>
      <c r="B590" s="234"/>
      <c r="C590" s="235"/>
      <c r="D590" s="219" t="s">
        <v>182</v>
      </c>
      <c r="E590" s="236" t="s">
        <v>32</v>
      </c>
      <c r="F590" s="237" t="s">
        <v>451</v>
      </c>
      <c r="G590" s="235"/>
      <c r="H590" s="238">
        <v>13</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182</v>
      </c>
      <c r="AU590" s="244" t="s">
        <v>178</v>
      </c>
      <c r="AV590" s="14" t="s">
        <v>178</v>
      </c>
      <c r="AW590" s="14" t="s">
        <v>39</v>
      </c>
      <c r="AX590" s="14" t="s">
        <v>77</v>
      </c>
      <c r="AY590" s="244" t="s">
        <v>168</v>
      </c>
    </row>
    <row r="591" s="15" customFormat="1">
      <c r="A591" s="15"/>
      <c r="B591" s="245"/>
      <c r="C591" s="246"/>
      <c r="D591" s="219" t="s">
        <v>182</v>
      </c>
      <c r="E591" s="247" t="s">
        <v>32</v>
      </c>
      <c r="F591" s="248" t="s">
        <v>200</v>
      </c>
      <c r="G591" s="246"/>
      <c r="H591" s="249">
        <v>132.5</v>
      </c>
      <c r="I591" s="250"/>
      <c r="J591" s="246"/>
      <c r="K591" s="246"/>
      <c r="L591" s="251"/>
      <c r="M591" s="252"/>
      <c r="N591" s="253"/>
      <c r="O591" s="253"/>
      <c r="P591" s="253"/>
      <c r="Q591" s="253"/>
      <c r="R591" s="253"/>
      <c r="S591" s="253"/>
      <c r="T591" s="254"/>
      <c r="U591" s="15"/>
      <c r="V591" s="15"/>
      <c r="W591" s="15"/>
      <c r="X591" s="15"/>
      <c r="Y591" s="15"/>
      <c r="Z591" s="15"/>
      <c r="AA591" s="15"/>
      <c r="AB591" s="15"/>
      <c r="AC591" s="15"/>
      <c r="AD591" s="15"/>
      <c r="AE591" s="15"/>
      <c r="AT591" s="255" t="s">
        <v>182</v>
      </c>
      <c r="AU591" s="255" t="s">
        <v>178</v>
      </c>
      <c r="AV591" s="15" t="s">
        <v>177</v>
      </c>
      <c r="AW591" s="15" t="s">
        <v>39</v>
      </c>
      <c r="AX591" s="15" t="s">
        <v>85</v>
      </c>
      <c r="AY591" s="255" t="s">
        <v>168</v>
      </c>
    </row>
    <row r="592" s="12" customFormat="1" ht="20.88" customHeight="1">
      <c r="A592" s="12"/>
      <c r="B592" s="190"/>
      <c r="C592" s="191"/>
      <c r="D592" s="192" t="s">
        <v>76</v>
      </c>
      <c r="E592" s="204" t="s">
        <v>452</v>
      </c>
      <c r="F592" s="204" t="s">
        <v>453</v>
      </c>
      <c r="G592" s="191"/>
      <c r="H592" s="191"/>
      <c r="I592" s="194"/>
      <c r="J592" s="205">
        <f>BK592</f>
        <v>0</v>
      </c>
      <c r="K592" s="191"/>
      <c r="L592" s="196"/>
      <c r="M592" s="197"/>
      <c r="N592" s="198"/>
      <c r="O592" s="198"/>
      <c r="P592" s="199">
        <f>SUM(P593:P601)</f>
        <v>0</v>
      </c>
      <c r="Q592" s="198"/>
      <c r="R592" s="199">
        <f>SUM(R593:R601)</f>
        <v>3.0586400000000005</v>
      </c>
      <c r="S592" s="198"/>
      <c r="T592" s="200">
        <f>SUM(T593:T601)</f>
        <v>0</v>
      </c>
      <c r="U592" s="12"/>
      <c r="V592" s="12"/>
      <c r="W592" s="12"/>
      <c r="X592" s="12"/>
      <c r="Y592" s="12"/>
      <c r="Z592" s="12"/>
      <c r="AA592" s="12"/>
      <c r="AB592" s="12"/>
      <c r="AC592" s="12"/>
      <c r="AD592" s="12"/>
      <c r="AE592" s="12"/>
      <c r="AR592" s="201" t="s">
        <v>85</v>
      </c>
      <c r="AT592" s="202" t="s">
        <v>76</v>
      </c>
      <c r="AU592" s="202" t="s">
        <v>178</v>
      </c>
      <c r="AY592" s="201" t="s">
        <v>168</v>
      </c>
      <c r="BK592" s="203">
        <f>SUM(BK593:BK601)</f>
        <v>0</v>
      </c>
    </row>
    <row r="593" s="2" customFormat="1" ht="24.15" customHeight="1">
      <c r="A593" s="40"/>
      <c r="B593" s="41"/>
      <c r="C593" s="206" t="s">
        <v>454</v>
      </c>
      <c r="D593" s="206" t="s">
        <v>172</v>
      </c>
      <c r="E593" s="207" t="s">
        <v>191</v>
      </c>
      <c r="F593" s="208" t="s">
        <v>192</v>
      </c>
      <c r="G593" s="209" t="s">
        <v>175</v>
      </c>
      <c r="H593" s="210">
        <v>138.40000000000001</v>
      </c>
      <c r="I593" s="211"/>
      <c r="J593" s="212">
        <f>ROUND(I593*H593,2)</f>
        <v>0</v>
      </c>
      <c r="K593" s="208" t="s">
        <v>176</v>
      </c>
      <c r="L593" s="46"/>
      <c r="M593" s="213" t="s">
        <v>32</v>
      </c>
      <c r="N593" s="214" t="s">
        <v>49</v>
      </c>
      <c r="O593" s="86"/>
      <c r="P593" s="215">
        <f>O593*H593</f>
        <v>0</v>
      </c>
      <c r="Q593" s="215">
        <v>0.00025999999999999998</v>
      </c>
      <c r="R593" s="215">
        <f>Q593*H593</f>
        <v>0.035983999999999995</v>
      </c>
      <c r="S593" s="215">
        <v>0</v>
      </c>
      <c r="T593" s="216">
        <f>S593*H593</f>
        <v>0</v>
      </c>
      <c r="U593" s="40"/>
      <c r="V593" s="40"/>
      <c r="W593" s="40"/>
      <c r="X593" s="40"/>
      <c r="Y593" s="40"/>
      <c r="Z593" s="40"/>
      <c r="AA593" s="40"/>
      <c r="AB593" s="40"/>
      <c r="AC593" s="40"/>
      <c r="AD593" s="40"/>
      <c r="AE593" s="40"/>
      <c r="AR593" s="217" t="s">
        <v>177</v>
      </c>
      <c r="AT593" s="217" t="s">
        <v>172</v>
      </c>
      <c r="AU593" s="217" t="s">
        <v>205</v>
      </c>
      <c r="AY593" s="18" t="s">
        <v>168</v>
      </c>
      <c r="BE593" s="218">
        <f>IF(N593="základní",J593,0)</f>
        <v>0</v>
      </c>
      <c r="BF593" s="218">
        <f>IF(N593="snížená",J593,0)</f>
        <v>0</v>
      </c>
      <c r="BG593" s="218">
        <f>IF(N593="zákl. přenesená",J593,0)</f>
        <v>0</v>
      </c>
      <c r="BH593" s="218">
        <f>IF(N593="sníž. přenesená",J593,0)</f>
        <v>0</v>
      </c>
      <c r="BI593" s="218">
        <f>IF(N593="nulová",J593,0)</f>
        <v>0</v>
      </c>
      <c r="BJ593" s="18" t="s">
        <v>178</v>
      </c>
      <c r="BK593" s="218">
        <f>ROUND(I593*H593,2)</f>
        <v>0</v>
      </c>
      <c r="BL593" s="18" t="s">
        <v>177</v>
      </c>
      <c r="BM593" s="217" t="s">
        <v>455</v>
      </c>
    </row>
    <row r="594" s="13" customFormat="1">
      <c r="A594" s="13"/>
      <c r="B594" s="224"/>
      <c r="C594" s="225"/>
      <c r="D594" s="219" t="s">
        <v>182</v>
      </c>
      <c r="E594" s="226" t="s">
        <v>32</v>
      </c>
      <c r="F594" s="227" t="s">
        <v>456</v>
      </c>
      <c r="G594" s="225"/>
      <c r="H594" s="226" t="s">
        <v>32</v>
      </c>
      <c r="I594" s="228"/>
      <c r="J594" s="225"/>
      <c r="K594" s="225"/>
      <c r="L594" s="229"/>
      <c r="M594" s="230"/>
      <c r="N594" s="231"/>
      <c r="O594" s="231"/>
      <c r="P594" s="231"/>
      <c r="Q594" s="231"/>
      <c r="R594" s="231"/>
      <c r="S594" s="231"/>
      <c r="T594" s="232"/>
      <c r="U594" s="13"/>
      <c r="V594" s="13"/>
      <c r="W594" s="13"/>
      <c r="X594" s="13"/>
      <c r="Y594" s="13"/>
      <c r="Z594" s="13"/>
      <c r="AA594" s="13"/>
      <c r="AB594" s="13"/>
      <c r="AC594" s="13"/>
      <c r="AD594" s="13"/>
      <c r="AE594" s="13"/>
      <c r="AT594" s="233" t="s">
        <v>182</v>
      </c>
      <c r="AU594" s="233" t="s">
        <v>205</v>
      </c>
      <c r="AV594" s="13" t="s">
        <v>85</v>
      </c>
      <c r="AW594" s="13" t="s">
        <v>39</v>
      </c>
      <c r="AX594" s="13" t="s">
        <v>77</v>
      </c>
      <c r="AY594" s="233" t="s">
        <v>168</v>
      </c>
    </row>
    <row r="595" s="14" customFormat="1">
      <c r="A595" s="14"/>
      <c r="B595" s="234"/>
      <c r="C595" s="235"/>
      <c r="D595" s="219" t="s">
        <v>182</v>
      </c>
      <c r="E595" s="236" t="s">
        <v>32</v>
      </c>
      <c r="F595" s="237" t="s">
        <v>457</v>
      </c>
      <c r="G595" s="235"/>
      <c r="H595" s="238">
        <v>138.40000000000001</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182</v>
      </c>
      <c r="AU595" s="244" t="s">
        <v>205</v>
      </c>
      <c r="AV595" s="14" t="s">
        <v>178</v>
      </c>
      <c r="AW595" s="14" t="s">
        <v>39</v>
      </c>
      <c r="AX595" s="14" t="s">
        <v>85</v>
      </c>
      <c r="AY595" s="244" t="s">
        <v>168</v>
      </c>
    </row>
    <row r="596" s="2" customFormat="1" ht="49.05" customHeight="1">
      <c r="A596" s="40"/>
      <c r="B596" s="41"/>
      <c r="C596" s="206" t="s">
        <v>458</v>
      </c>
      <c r="D596" s="206" t="s">
        <v>172</v>
      </c>
      <c r="E596" s="207" t="s">
        <v>459</v>
      </c>
      <c r="F596" s="208" t="s">
        <v>460</v>
      </c>
      <c r="G596" s="209" t="s">
        <v>175</v>
      </c>
      <c r="H596" s="210">
        <v>138.40000000000001</v>
      </c>
      <c r="I596" s="211"/>
      <c r="J596" s="212">
        <f>ROUND(I596*H596,2)</f>
        <v>0</v>
      </c>
      <c r="K596" s="208" t="s">
        <v>176</v>
      </c>
      <c r="L596" s="46"/>
      <c r="M596" s="213" t="s">
        <v>32</v>
      </c>
      <c r="N596" s="214" t="s">
        <v>49</v>
      </c>
      <c r="O596" s="86"/>
      <c r="P596" s="215">
        <f>O596*H596</f>
        <v>0</v>
      </c>
      <c r="Q596" s="215">
        <v>0.0095999999999999992</v>
      </c>
      <c r="R596" s="215">
        <f>Q596*H596</f>
        <v>1.32864</v>
      </c>
      <c r="S596" s="215">
        <v>0</v>
      </c>
      <c r="T596" s="216">
        <f>S596*H596</f>
        <v>0</v>
      </c>
      <c r="U596" s="40"/>
      <c r="V596" s="40"/>
      <c r="W596" s="40"/>
      <c r="X596" s="40"/>
      <c r="Y596" s="40"/>
      <c r="Z596" s="40"/>
      <c r="AA596" s="40"/>
      <c r="AB596" s="40"/>
      <c r="AC596" s="40"/>
      <c r="AD596" s="40"/>
      <c r="AE596" s="40"/>
      <c r="AR596" s="217" t="s">
        <v>177</v>
      </c>
      <c r="AT596" s="217" t="s">
        <v>172</v>
      </c>
      <c r="AU596" s="217" t="s">
        <v>205</v>
      </c>
      <c r="AY596" s="18" t="s">
        <v>168</v>
      </c>
      <c r="BE596" s="218">
        <f>IF(N596="základní",J596,0)</f>
        <v>0</v>
      </c>
      <c r="BF596" s="218">
        <f>IF(N596="snížená",J596,0)</f>
        <v>0</v>
      </c>
      <c r="BG596" s="218">
        <f>IF(N596="zákl. přenesená",J596,0)</f>
        <v>0</v>
      </c>
      <c r="BH596" s="218">
        <f>IF(N596="sníž. přenesená",J596,0)</f>
        <v>0</v>
      </c>
      <c r="BI596" s="218">
        <f>IF(N596="nulová",J596,0)</f>
        <v>0</v>
      </c>
      <c r="BJ596" s="18" t="s">
        <v>178</v>
      </c>
      <c r="BK596" s="218">
        <f>ROUND(I596*H596,2)</f>
        <v>0</v>
      </c>
      <c r="BL596" s="18" t="s">
        <v>177</v>
      </c>
      <c r="BM596" s="217" t="s">
        <v>461</v>
      </c>
    </row>
    <row r="597" s="2" customFormat="1">
      <c r="A597" s="40"/>
      <c r="B597" s="41"/>
      <c r="C597" s="42"/>
      <c r="D597" s="219" t="s">
        <v>180</v>
      </c>
      <c r="E597" s="42"/>
      <c r="F597" s="220" t="s">
        <v>209</v>
      </c>
      <c r="G597" s="42"/>
      <c r="H597" s="42"/>
      <c r="I597" s="221"/>
      <c r="J597" s="42"/>
      <c r="K597" s="42"/>
      <c r="L597" s="46"/>
      <c r="M597" s="222"/>
      <c r="N597" s="223"/>
      <c r="O597" s="86"/>
      <c r="P597" s="86"/>
      <c r="Q597" s="86"/>
      <c r="R597" s="86"/>
      <c r="S597" s="86"/>
      <c r="T597" s="87"/>
      <c r="U597" s="40"/>
      <c r="V597" s="40"/>
      <c r="W597" s="40"/>
      <c r="X597" s="40"/>
      <c r="Y597" s="40"/>
      <c r="Z597" s="40"/>
      <c r="AA597" s="40"/>
      <c r="AB597" s="40"/>
      <c r="AC597" s="40"/>
      <c r="AD597" s="40"/>
      <c r="AE597" s="40"/>
      <c r="AT597" s="18" t="s">
        <v>180</v>
      </c>
      <c r="AU597" s="18" t="s">
        <v>205</v>
      </c>
    </row>
    <row r="598" s="13" customFormat="1">
      <c r="A598" s="13"/>
      <c r="B598" s="224"/>
      <c r="C598" s="225"/>
      <c r="D598" s="219" t="s">
        <v>182</v>
      </c>
      <c r="E598" s="226" t="s">
        <v>32</v>
      </c>
      <c r="F598" s="227" t="s">
        <v>456</v>
      </c>
      <c r="G598" s="225"/>
      <c r="H598" s="226" t="s">
        <v>32</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182</v>
      </c>
      <c r="AU598" s="233" t="s">
        <v>205</v>
      </c>
      <c r="AV598" s="13" t="s">
        <v>85</v>
      </c>
      <c r="AW598" s="13" t="s">
        <v>39</v>
      </c>
      <c r="AX598" s="13" t="s">
        <v>77</v>
      </c>
      <c r="AY598" s="233" t="s">
        <v>168</v>
      </c>
    </row>
    <row r="599" s="14" customFormat="1">
      <c r="A599" s="14"/>
      <c r="B599" s="234"/>
      <c r="C599" s="235"/>
      <c r="D599" s="219" t="s">
        <v>182</v>
      </c>
      <c r="E599" s="236" t="s">
        <v>32</v>
      </c>
      <c r="F599" s="237" t="s">
        <v>457</v>
      </c>
      <c r="G599" s="235"/>
      <c r="H599" s="238">
        <v>138.40000000000001</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182</v>
      </c>
      <c r="AU599" s="244" t="s">
        <v>205</v>
      </c>
      <c r="AV599" s="14" t="s">
        <v>178</v>
      </c>
      <c r="AW599" s="14" t="s">
        <v>39</v>
      </c>
      <c r="AX599" s="14" t="s">
        <v>85</v>
      </c>
      <c r="AY599" s="244" t="s">
        <v>168</v>
      </c>
    </row>
    <row r="600" s="2" customFormat="1" ht="37.8" customHeight="1">
      <c r="A600" s="40"/>
      <c r="B600" s="41"/>
      <c r="C600" s="256" t="s">
        <v>462</v>
      </c>
      <c r="D600" s="256" t="s">
        <v>210</v>
      </c>
      <c r="E600" s="257" t="s">
        <v>463</v>
      </c>
      <c r="F600" s="258" t="s">
        <v>464</v>
      </c>
      <c r="G600" s="259" t="s">
        <v>175</v>
      </c>
      <c r="H600" s="260">
        <v>141.16800000000001</v>
      </c>
      <c r="I600" s="261"/>
      <c r="J600" s="262">
        <f>ROUND(I600*H600,2)</f>
        <v>0</v>
      </c>
      <c r="K600" s="258" t="s">
        <v>176</v>
      </c>
      <c r="L600" s="263"/>
      <c r="M600" s="264" t="s">
        <v>32</v>
      </c>
      <c r="N600" s="265" t="s">
        <v>49</v>
      </c>
      <c r="O600" s="86"/>
      <c r="P600" s="215">
        <f>O600*H600</f>
        <v>0</v>
      </c>
      <c r="Q600" s="215">
        <v>0.012</v>
      </c>
      <c r="R600" s="215">
        <f>Q600*H600</f>
        <v>1.6940160000000002</v>
      </c>
      <c r="S600" s="215">
        <v>0</v>
      </c>
      <c r="T600" s="216">
        <f>S600*H600</f>
        <v>0</v>
      </c>
      <c r="U600" s="40"/>
      <c r="V600" s="40"/>
      <c r="W600" s="40"/>
      <c r="X600" s="40"/>
      <c r="Y600" s="40"/>
      <c r="Z600" s="40"/>
      <c r="AA600" s="40"/>
      <c r="AB600" s="40"/>
      <c r="AC600" s="40"/>
      <c r="AD600" s="40"/>
      <c r="AE600" s="40"/>
      <c r="AR600" s="217" t="s">
        <v>213</v>
      </c>
      <c r="AT600" s="217" t="s">
        <v>210</v>
      </c>
      <c r="AU600" s="217" t="s">
        <v>205</v>
      </c>
      <c r="AY600" s="18" t="s">
        <v>168</v>
      </c>
      <c r="BE600" s="218">
        <f>IF(N600="základní",J600,0)</f>
        <v>0</v>
      </c>
      <c r="BF600" s="218">
        <f>IF(N600="snížená",J600,0)</f>
        <v>0</v>
      </c>
      <c r="BG600" s="218">
        <f>IF(N600="zákl. přenesená",J600,0)</f>
        <v>0</v>
      </c>
      <c r="BH600" s="218">
        <f>IF(N600="sníž. přenesená",J600,0)</f>
        <v>0</v>
      </c>
      <c r="BI600" s="218">
        <f>IF(N600="nulová",J600,0)</f>
        <v>0</v>
      </c>
      <c r="BJ600" s="18" t="s">
        <v>178</v>
      </c>
      <c r="BK600" s="218">
        <f>ROUND(I600*H600,2)</f>
        <v>0</v>
      </c>
      <c r="BL600" s="18" t="s">
        <v>177</v>
      </c>
      <c r="BM600" s="217" t="s">
        <v>465</v>
      </c>
    </row>
    <row r="601" s="14" customFormat="1">
      <c r="A601" s="14"/>
      <c r="B601" s="234"/>
      <c r="C601" s="235"/>
      <c r="D601" s="219" t="s">
        <v>182</v>
      </c>
      <c r="E601" s="235"/>
      <c r="F601" s="237" t="s">
        <v>466</v>
      </c>
      <c r="G601" s="235"/>
      <c r="H601" s="238">
        <v>141.16800000000001</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182</v>
      </c>
      <c r="AU601" s="244" t="s">
        <v>205</v>
      </c>
      <c r="AV601" s="14" t="s">
        <v>178</v>
      </c>
      <c r="AW601" s="14" t="s">
        <v>4</v>
      </c>
      <c r="AX601" s="14" t="s">
        <v>85</v>
      </c>
      <c r="AY601" s="244" t="s">
        <v>168</v>
      </c>
    </row>
    <row r="602" s="12" customFormat="1" ht="20.88" customHeight="1">
      <c r="A602" s="12"/>
      <c r="B602" s="190"/>
      <c r="C602" s="191"/>
      <c r="D602" s="192" t="s">
        <v>76</v>
      </c>
      <c r="E602" s="204" t="s">
        <v>467</v>
      </c>
      <c r="F602" s="204" t="s">
        <v>468</v>
      </c>
      <c r="G602" s="191"/>
      <c r="H602" s="191"/>
      <c r="I602" s="194"/>
      <c r="J602" s="205">
        <f>BK602</f>
        <v>0</v>
      </c>
      <c r="K602" s="191"/>
      <c r="L602" s="196"/>
      <c r="M602" s="197"/>
      <c r="N602" s="198"/>
      <c r="O602" s="198"/>
      <c r="P602" s="199">
        <f>SUM(P603:P621)</f>
        <v>0</v>
      </c>
      <c r="Q602" s="198"/>
      <c r="R602" s="199">
        <f>SUM(R603:R621)</f>
        <v>1.0449912000000001</v>
      </c>
      <c r="S602" s="198"/>
      <c r="T602" s="200">
        <f>SUM(T603:T621)</f>
        <v>0</v>
      </c>
      <c r="U602" s="12"/>
      <c r="V602" s="12"/>
      <c r="W602" s="12"/>
      <c r="X602" s="12"/>
      <c r="Y602" s="12"/>
      <c r="Z602" s="12"/>
      <c r="AA602" s="12"/>
      <c r="AB602" s="12"/>
      <c r="AC602" s="12"/>
      <c r="AD602" s="12"/>
      <c r="AE602" s="12"/>
      <c r="AR602" s="201" t="s">
        <v>85</v>
      </c>
      <c r="AT602" s="202" t="s">
        <v>76</v>
      </c>
      <c r="AU602" s="202" t="s">
        <v>178</v>
      </c>
      <c r="AY602" s="201" t="s">
        <v>168</v>
      </c>
      <c r="BK602" s="203">
        <f>SUM(BK603:BK621)</f>
        <v>0</v>
      </c>
    </row>
    <row r="603" s="2" customFormat="1" ht="14.4" customHeight="1">
      <c r="A603" s="40"/>
      <c r="B603" s="41"/>
      <c r="C603" s="206" t="s">
        <v>469</v>
      </c>
      <c r="D603" s="206" t="s">
        <v>172</v>
      </c>
      <c r="E603" s="207" t="s">
        <v>470</v>
      </c>
      <c r="F603" s="208" t="s">
        <v>471</v>
      </c>
      <c r="G603" s="209" t="s">
        <v>175</v>
      </c>
      <c r="H603" s="210">
        <v>5.0599999999999996</v>
      </c>
      <c r="I603" s="211"/>
      <c r="J603" s="212">
        <f>ROUND(I603*H603,2)</f>
        <v>0</v>
      </c>
      <c r="K603" s="208" t="s">
        <v>176</v>
      </c>
      <c r="L603" s="46"/>
      <c r="M603" s="213" t="s">
        <v>32</v>
      </c>
      <c r="N603" s="214" t="s">
        <v>49</v>
      </c>
      <c r="O603" s="86"/>
      <c r="P603" s="215">
        <f>O603*H603</f>
        <v>0</v>
      </c>
      <c r="Q603" s="215">
        <v>0.013520000000000001</v>
      </c>
      <c r="R603" s="215">
        <f>Q603*H603</f>
        <v>0.068411200000000005</v>
      </c>
      <c r="S603" s="215">
        <v>0</v>
      </c>
      <c r="T603" s="216">
        <f>S603*H603</f>
        <v>0</v>
      </c>
      <c r="U603" s="40"/>
      <c r="V603" s="40"/>
      <c r="W603" s="40"/>
      <c r="X603" s="40"/>
      <c r="Y603" s="40"/>
      <c r="Z603" s="40"/>
      <c r="AA603" s="40"/>
      <c r="AB603" s="40"/>
      <c r="AC603" s="40"/>
      <c r="AD603" s="40"/>
      <c r="AE603" s="40"/>
      <c r="AR603" s="217" t="s">
        <v>177</v>
      </c>
      <c r="AT603" s="217" t="s">
        <v>172</v>
      </c>
      <c r="AU603" s="217" t="s">
        <v>205</v>
      </c>
      <c r="AY603" s="18" t="s">
        <v>168</v>
      </c>
      <c r="BE603" s="218">
        <f>IF(N603="základní",J603,0)</f>
        <v>0</v>
      </c>
      <c r="BF603" s="218">
        <f>IF(N603="snížená",J603,0)</f>
        <v>0</v>
      </c>
      <c r="BG603" s="218">
        <f>IF(N603="zákl. přenesená",J603,0)</f>
        <v>0</v>
      </c>
      <c r="BH603" s="218">
        <f>IF(N603="sníž. přenesená",J603,0)</f>
        <v>0</v>
      </c>
      <c r="BI603" s="218">
        <f>IF(N603="nulová",J603,0)</f>
        <v>0</v>
      </c>
      <c r="BJ603" s="18" t="s">
        <v>178</v>
      </c>
      <c r="BK603" s="218">
        <f>ROUND(I603*H603,2)</f>
        <v>0</v>
      </c>
      <c r="BL603" s="18" t="s">
        <v>177</v>
      </c>
      <c r="BM603" s="217" t="s">
        <v>472</v>
      </c>
    </row>
    <row r="604" s="13" customFormat="1">
      <c r="A604" s="13"/>
      <c r="B604" s="224"/>
      <c r="C604" s="225"/>
      <c r="D604" s="219" t="s">
        <v>182</v>
      </c>
      <c r="E604" s="226" t="s">
        <v>32</v>
      </c>
      <c r="F604" s="227" t="s">
        <v>238</v>
      </c>
      <c r="G604" s="225"/>
      <c r="H604" s="226" t="s">
        <v>32</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182</v>
      </c>
      <c r="AU604" s="233" t="s">
        <v>205</v>
      </c>
      <c r="AV604" s="13" t="s">
        <v>85</v>
      </c>
      <c r="AW604" s="13" t="s">
        <v>39</v>
      </c>
      <c r="AX604" s="13" t="s">
        <v>77</v>
      </c>
      <c r="AY604" s="233" t="s">
        <v>168</v>
      </c>
    </row>
    <row r="605" s="14" customFormat="1">
      <c r="A605" s="14"/>
      <c r="B605" s="234"/>
      <c r="C605" s="235"/>
      <c r="D605" s="219" t="s">
        <v>182</v>
      </c>
      <c r="E605" s="236" t="s">
        <v>32</v>
      </c>
      <c r="F605" s="237" t="s">
        <v>473</v>
      </c>
      <c r="G605" s="235"/>
      <c r="H605" s="238">
        <v>5.0599999999999996</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182</v>
      </c>
      <c r="AU605" s="244" t="s">
        <v>205</v>
      </c>
      <c r="AV605" s="14" t="s">
        <v>178</v>
      </c>
      <c r="AW605" s="14" t="s">
        <v>39</v>
      </c>
      <c r="AX605" s="14" t="s">
        <v>85</v>
      </c>
      <c r="AY605" s="244" t="s">
        <v>168</v>
      </c>
    </row>
    <row r="606" s="2" customFormat="1" ht="14.4" customHeight="1">
      <c r="A606" s="40"/>
      <c r="B606" s="41"/>
      <c r="C606" s="206" t="s">
        <v>474</v>
      </c>
      <c r="D606" s="206" t="s">
        <v>172</v>
      </c>
      <c r="E606" s="207" t="s">
        <v>475</v>
      </c>
      <c r="F606" s="208" t="s">
        <v>476</v>
      </c>
      <c r="G606" s="209" t="s">
        <v>175</v>
      </c>
      <c r="H606" s="210">
        <v>5.0599999999999996</v>
      </c>
      <c r="I606" s="211"/>
      <c r="J606" s="212">
        <f>ROUND(I606*H606,2)</f>
        <v>0</v>
      </c>
      <c r="K606" s="208" t="s">
        <v>176</v>
      </c>
      <c r="L606" s="46"/>
      <c r="M606" s="213" t="s">
        <v>32</v>
      </c>
      <c r="N606" s="214" t="s">
        <v>49</v>
      </c>
      <c r="O606" s="86"/>
      <c r="P606" s="215">
        <f>O606*H606</f>
        <v>0</v>
      </c>
      <c r="Q606" s="215">
        <v>0</v>
      </c>
      <c r="R606" s="215">
        <f>Q606*H606</f>
        <v>0</v>
      </c>
      <c r="S606" s="215">
        <v>0</v>
      </c>
      <c r="T606" s="216">
        <f>S606*H606</f>
        <v>0</v>
      </c>
      <c r="U606" s="40"/>
      <c r="V606" s="40"/>
      <c r="W606" s="40"/>
      <c r="X606" s="40"/>
      <c r="Y606" s="40"/>
      <c r="Z606" s="40"/>
      <c r="AA606" s="40"/>
      <c r="AB606" s="40"/>
      <c r="AC606" s="40"/>
      <c r="AD606" s="40"/>
      <c r="AE606" s="40"/>
      <c r="AR606" s="217" t="s">
        <v>177</v>
      </c>
      <c r="AT606" s="217" t="s">
        <v>172</v>
      </c>
      <c r="AU606" s="217" t="s">
        <v>205</v>
      </c>
      <c r="AY606" s="18" t="s">
        <v>168</v>
      </c>
      <c r="BE606" s="218">
        <f>IF(N606="základní",J606,0)</f>
        <v>0</v>
      </c>
      <c r="BF606" s="218">
        <f>IF(N606="snížená",J606,0)</f>
        <v>0</v>
      </c>
      <c r="BG606" s="218">
        <f>IF(N606="zákl. přenesená",J606,0)</f>
        <v>0</v>
      </c>
      <c r="BH606" s="218">
        <f>IF(N606="sníž. přenesená",J606,0)</f>
        <v>0</v>
      </c>
      <c r="BI606" s="218">
        <f>IF(N606="nulová",J606,0)</f>
        <v>0</v>
      </c>
      <c r="BJ606" s="18" t="s">
        <v>178</v>
      </c>
      <c r="BK606" s="218">
        <f>ROUND(I606*H606,2)</f>
        <v>0</v>
      </c>
      <c r="BL606" s="18" t="s">
        <v>177</v>
      </c>
      <c r="BM606" s="217" t="s">
        <v>477</v>
      </c>
    </row>
    <row r="607" s="13" customFormat="1">
      <c r="A607" s="13"/>
      <c r="B607" s="224"/>
      <c r="C607" s="225"/>
      <c r="D607" s="219" t="s">
        <v>182</v>
      </c>
      <c r="E607" s="226" t="s">
        <v>32</v>
      </c>
      <c r="F607" s="227" t="s">
        <v>238</v>
      </c>
      <c r="G607" s="225"/>
      <c r="H607" s="226" t="s">
        <v>32</v>
      </c>
      <c r="I607" s="228"/>
      <c r="J607" s="225"/>
      <c r="K607" s="225"/>
      <c r="L607" s="229"/>
      <c r="M607" s="230"/>
      <c r="N607" s="231"/>
      <c r="O607" s="231"/>
      <c r="P607" s="231"/>
      <c r="Q607" s="231"/>
      <c r="R607" s="231"/>
      <c r="S607" s="231"/>
      <c r="T607" s="232"/>
      <c r="U607" s="13"/>
      <c r="V607" s="13"/>
      <c r="W607" s="13"/>
      <c r="X607" s="13"/>
      <c r="Y607" s="13"/>
      <c r="Z607" s="13"/>
      <c r="AA607" s="13"/>
      <c r="AB607" s="13"/>
      <c r="AC607" s="13"/>
      <c r="AD607" s="13"/>
      <c r="AE607" s="13"/>
      <c r="AT607" s="233" t="s">
        <v>182</v>
      </c>
      <c r="AU607" s="233" t="s">
        <v>205</v>
      </c>
      <c r="AV607" s="13" t="s">
        <v>85</v>
      </c>
      <c r="AW607" s="13" t="s">
        <v>39</v>
      </c>
      <c r="AX607" s="13" t="s">
        <v>77</v>
      </c>
      <c r="AY607" s="233" t="s">
        <v>168</v>
      </c>
    </row>
    <row r="608" s="14" customFormat="1">
      <c r="A608" s="14"/>
      <c r="B608" s="234"/>
      <c r="C608" s="235"/>
      <c r="D608" s="219" t="s">
        <v>182</v>
      </c>
      <c r="E608" s="236" t="s">
        <v>32</v>
      </c>
      <c r="F608" s="237" t="s">
        <v>473</v>
      </c>
      <c r="G608" s="235"/>
      <c r="H608" s="238">
        <v>5.0599999999999996</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182</v>
      </c>
      <c r="AU608" s="244" t="s">
        <v>205</v>
      </c>
      <c r="AV608" s="14" t="s">
        <v>178</v>
      </c>
      <c r="AW608" s="14" t="s">
        <v>39</v>
      </c>
      <c r="AX608" s="14" t="s">
        <v>85</v>
      </c>
      <c r="AY608" s="244" t="s">
        <v>168</v>
      </c>
    </row>
    <row r="609" s="2" customFormat="1" ht="24.15" customHeight="1">
      <c r="A609" s="40"/>
      <c r="B609" s="41"/>
      <c r="C609" s="206" t="s">
        <v>478</v>
      </c>
      <c r="D609" s="206" t="s">
        <v>172</v>
      </c>
      <c r="E609" s="207" t="s">
        <v>479</v>
      </c>
      <c r="F609" s="208" t="s">
        <v>480</v>
      </c>
      <c r="G609" s="209" t="s">
        <v>175</v>
      </c>
      <c r="H609" s="210">
        <v>5.0599999999999996</v>
      </c>
      <c r="I609" s="211"/>
      <c r="J609" s="212">
        <f>ROUND(I609*H609,2)</f>
        <v>0</v>
      </c>
      <c r="K609" s="208" t="s">
        <v>176</v>
      </c>
      <c r="L609" s="46"/>
      <c r="M609" s="213" t="s">
        <v>32</v>
      </c>
      <c r="N609" s="214" t="s">
        <v>49</v>
      </c>
      <c r="O609" s="86"/>
      <c r="P609" s="215">
        <f>O609*H609</f>
        <v>0</v>
      </c>
      <c r="Q609" s="215">
        <v>0.105</v>
      </c>
      <c r="R609" s="215">
        <f>Q609*H609</f>
        <v>0.53129999999999999</v>
      </c>
      <c r="S609" s="215">
        <v>0</v>
      </c>
      <c r="T609" s="216">
        <f>S609*H609</f>
        <v>0</v>
      </c>
      <c r="U609" s="40"/>
      <c r="V609" s="40"/>
      <c r="W609" s="40"/>
      <c r="X609" s="40"/>
      <c r="Y609" s="40"/>
      <c r="Z609" s="40"/>
      <c r="AA609" s="40"/>
      <c r="AB609" s="40"/>
      <c r="AC609" s="40"/>
      <c r="AD609" s="40"/>
      <c r="AE609" s="40"/>
      <c r="AR609" s="217" t="s">
        <v>177</v>
      </c>
      <c r="AT609" s="217" t="s">
        <v>172</v>
      </c>
      <c r="AU609" s="217" t="s">
        <v>205</v>
      </c>
      <c r="AY609" s="18" t="s">
        <v>168</v>
      </c>
      <c r="BE609" s="218">
        <f>IF(N609="základní",J609,0)</f>
        <v>0</v>
      </c>
      <c r="BF609" s="218">
        <f>IF(N609="snížená",J609,0)</f>
        <v>0</v>
      </c>
      <c r="BG609" s="218">
        <f>IF(N609="zákl. přenesená",J609,0)</f>
        <v>0</v>
      </c>
      <c r="BH609" s="218">
        <f>IF(N609="sníž. přenesená",J609,0)</f>
        <v>0</v>
      </c>
      <c r="BI609" s="218">
        <f>IF(N609="nulová",J609,0)</f>
        <v>0</v>
      </c>
      <c r="BJ609" s="18" t="s">
        <v>178</v>
      </c>
      <c r="BK609" s="218">
        <f>ROUND(I609*H609,2)</f>
        <v>0</v>
      </c>
      <c r="BL609" s="18" t="s">
        <v>177</v>
      </c>
      <c r="BM609" s="217" t="s">
        <v>481</v>
      </c>
    </row>
    <row r="610" s="2" customFormat="1">
      <c r="A610" s="40"/>
      <c r="B610" s="41"/>
      <c r="C610" s="42"/>
      <c r="D610" s="219" t="s">
        <v>180</v>
      </c>
      <c r="E610" s="42"/>
      <c r="F610" s="220" t="s">
        <v>482</v>
      </c>
      <c r="G610" s="42"/>
      <c r="H610" s="42"/>
      <c r="I610" s="221"/>
      <c r="J610" s="42"/>
      <c r="K610" s="42"/>
      <c r="L610" s="46"/>
      <c r="M610" s="222"/>
      <c r="N610" s="223"/>
      <c r="O610" s="86"/>
      <c r="P610" s="86"/>
      <c r="Q610" s="86"/>
      <c r="R610" s="86"/>
      <c r="S610" s="86"/>
      <c r="T610" s="87"/>
      <c r="U610" s="40"/>
      <c r="V610" s="40"/>
      <c r="W610" s="40"/>
      <c r="X610" s="40"/>
      <c r="Y610" s="40"/>
      <c r="Z610" s="40"/>
      <c r="AA610" s="40"/>
      <c r="AB610" s="40"/>
      <c r="AC610" s="40"/>
      <c r="AD610" s="40"/>
      <c r="AE610" s="40"/>
      <c r="AT610" s="18" t="s">
        <v>180</v>
      </c>
      <c r="AU610" s="18" t="s">
        <v>205</v>
      </c>
    </row>
    <row r="611" s="13" customFormat="1">
      <c r="A611" s="13"/>
      <c r="B611" s="224"/>
      <c r="C611" s="225"/>
      <c r="D611" s="219" t="s">
        <v>182</v>
      </c>
      <c r="E611" s="226" t="s">
        <v>32</v>
      </c>
      <c r="F611" s="227" t="s">
        <v>238</v>
      </c>
      <c r="G611" s="225"/>
      <c r="H611" s="226" t="s">
        <v>32</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182</v>
      </c>
      <c r="AU611" s="233" t="s">
        <v>205</v>
      </c>
      <c r="AV611" s="13" t="s">
        <v>85</v>
      </c>
      <c r="AW611" s="13" t="s">
        <v>39</v>
      </c>
      <c r="AX611" s="13" t="s">
        <v>77</v>
      </c>
      <c r="AY611" s="233" t="s">
        <v>168</v>
      </c>
    </row>
    <row r="612" s="14" customFormat="1">
      <c r="A612" s="14"/>
      <c r="B612" s="234"/>
      <c r="C612" s="235"/>
      <c r="D612" s="219" t="s">
        <v>182</v>
      </c>
      <c r="E612" s="236" t="s">
        <v>32</v>
      </c>
      <c r="F612" s="237" t="s">
        <v>473</v>
      </c>
      <c r="G612" s="235"/>
      <c r="H612" s="238">
        <v>5.0599999999999996</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182</v>
      </c>
      <c r="AU612" s="244" t="s">
        <v>205</v>
      </c>
      <c r="AV612" s="14" t="s">
        <v>178</v>
      </c>
      <c r="AW612" s="14" t="s">
        <v>39</v>
      </c>
      <c r="AX612" s="14" t="s">
        <v>85</v>
      </c>
      <c r="AY612" s="244" t="s">
        <v>168</v>
      </c>
    </row>
    <row r="613" s="2" customFormat="1" ht="24.15" customHeight="1">
      <c r="A613" s="40"/>
      <c r="B613" s="41"/>
      <c r="C613" s="206" t="s">
        <v>483</v>
      </c>
      <c r="D613" s="206" t="s">
        <v>172</v>
      </c>
      <c r="E613" s="207" t="s">
        <v>484</v>
      </c>
      <c r="F613" s="208" t="s">
        <v>485</v>
      </c>
      <c r="G613" s="209" t="s">
        <v>175</v>
      </c>
      <c r="H613" s="210">
        <v>5.0599999999999996</v>
      </c>
      <c r="I613" s="211"/>
      <c r="J613" s="212">
        <f>ROUND(I613*H613,2)</f>
        <v>0</v>
      </c>
      <c r="K613" s="208" t="s">
        <v>176</v>
      </c>
      <c r="L613" s="46"/>
      <c r="M613" s="213" t="s">
        <v>32</v>
      </c>
      <c r="N613" s="214" t="s">
        <v>49</v>
      </c>
      <c r="O613" s="86"/>
      <c r="P613" s="215">
        <f>O613*H613</f>
        <v>0</v>
      </c>
      <c r="Q613" s="215">
        <v>0.087999999999999995</v>
      </c>
      <c r="R613" s="215">
        <f>Q613*H613</f>
        <v>0.44527999999999995</v>
      </c>
      <c r="S613" s="215">
        <v>0</v>
      </c>
      <c r="T613" s="216">
        <f>S613*H613</f>
        <v>0</v>
      </c>
      <c r="U613" s="40"/>
      <c r="V613" s="40"/>
      <c r="W613" s="40"/>
      <c r="X613" s="40"/>
      <c r="Y613" s="40"/>
      <c r="Z613" s="40"/>
      <c r="AA613" s="40"/>
      <c r="AB613" s="40"/>
      <c r="AC613" s="40"/>
      <c r="AD613" s="40"/>
      <c r="AE613" s="40"/>
      <c r="AR613" s="217" t="s">
        <v>177</v>
      </c>
      <c r="AT613" s="217" t="s">
        <v>172</v>
      </c>
      <c r="AU613" s="217" t="s">
        <v>205</v>
      </c>
      <c r="AY613" s="18" t="s">
        <v>168</v>
      </c>
      <c r="BE613" s="218">
        <f>IF(N613="základní",J613,0)</f>
        <v>0</v>
      </c>
      <c r="BF613" s="218">
        <f>IF(N613="snížená",J613,0)</f>
        <v>0</v>
      </c>
      <c r="BG613" s="218">
        <f>IF(N613="zákl. přenesená",J613,0)</f>
        <v>0</v>
      </c>
      <c r="BH613" s="218">
        <f>IF(N613="sníž. přenesená",J613,0)</f>
        <v>0</v>
      </c>
      <c r="BI613" s="218">
        <f>IF(N613="nulová",J613,0)</f>
        <v>0</v>
      </c>
      <c r="BJ613" s="18" t="s">
        <v>178</v>
      </c>
      <c r="BK613" s="218">
        <f>ROUND(I613*H613,2)</f>
        <v>0</v>
      </c>
      <c r="BL613" s="18" t="s">
        <v>177</v>
      </c>
      <c r="BM613" s="217" t="s">
        <v>486</v>
      </c>
    </row>
    <row r="614" s="13" customFormat="1">
      <c r="A614" s="13"/>
      <c r="B614" s="224"/>
      <c r="C614" s="225"/>
      <c r="D614" s="219" t="s">
        <v>182</v>
      </c>
      <c r="E614" s="226" t="s">
        <v>32</v>
      </c>
      <c r="F614" s="227" t="s">
        <v>238</v>
      </c>
      <c r="G614" s="225"/>
      <c r="H614" s="226" t="s">
        <v>32</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182</v>
      </c>
      <c r="AU614" s="233" t="s">
        <v>205</v>
      </c>
      <c r="AV614" s="13" t="s">
        <v>85</v>
      </c>
      <c r="AW614" s="13" t="s">
        <v>39</v>
      </c>
      <c r="AX614" s="13" t="s">
        <v>77</v>
      </c>
      <c r="AY614" s="233" t="s">
        <v>168</v>
      </c>
    </row>
    <row r="615" s="14" customFormat="1">
      <c r="A615" s="14"/>
      <c r="B615" s="234"/>
      <c r="C615" s="235"/>
      <c r="D615" s="219" t="s">
        <v>182</v>
      </c>
      <c r="E615" s="236" t="s">
        <v>32</v>
      </c>
      <c r="F615" s="237" t="s">
        <v>473</v>
      </c>
      <c r="G615" s="235"/>
      <c r="H615" s="238">
        <v>5.0599999999999996</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182</v>
      </c>
      <c r="AU615" s="244" t="s">
        <v>205</v>
      </c>
      <c r="AV615" s="14" t="s">
        <v>178</v>
      </c>
      <c r="AW615" s="14" t="s">
        <v>39</v>
      </c>
      <c r="AX615" s="14" t="s">
        <v>85</v>
      </c>
      <c r="AY615" s="244" t="s">
        <v>168</v>
      </c>
    </row>
    <row r="616" s="2" customFormat="1" ht="24.15" customHeight="1">
      <c r="A616" s="40"/>
      <c r="B616" s="41"/>
      <c r="C616" s="206" t="s">
        <v>487</v>
      </c>
      <c r="D616" s="206" t="s">
        <v>172</v>
      </c>
      <c r="E616" s="207" t="s">
        <v>488</v>
      </c>
      <c r="F616" s="208" t="s">
        <v>489</v>
      </c>
      <c r="G616" s="209" t="s">
        <v>175</v>
      </c>
      <c r="H616" s="210">
        <v>5.0599999999999996</v>
      </c>
      <c r="I616" s="211"/>
      <c r="J616" s="212">
        <f>ROUND(I616*H616,2)</f>
        <v>0</v>
      </c>
      <c r="K616" s="208" t="s">
        <v>176</v>
      </c>
      <c r="L616" s="46"/>
      <c r="M616" s="213" t="s">
        <v>32</v>
      </c>
      <c r="N616" s="214" t="s">
        <v>49</v>
      </c>
      <c r="O616" s="86"/>
      <c r="P616" s="215">
        <f>O616*H616</f>
        <v>0</v>
      </c>
      <c r="Q616" s="215">
        <v>0</v>
      </c>
      <c r="R616" s="215">
        <f>Q616*H616</f>
        <v>0</v>
      </c>
      <c r="S616" s="215">
        <v>0</v>
      </c>
      <c r="T616" s="216">
        <f>S616*H616</f>
        <v>0</v>
      </c>
      <c r="U616" s="40"/>
      <c r="V616" s="40"/>
      <c r="W616" s="40"/>
      <c r="X616" s="40"/>
      <c r="Y616" s="40"/>
      <c r="Z616" s="40"/>
      <c r="AA616" s="40"/>
      <c r="AB616" s="40"/>
      <c r="AC616" s="40"/>
      <c r="AD616" s="40"/>
      <c r="AE616" s="40"/>
      <c r="AR616" s="217" t="s">
        <v>177</v>
      </c>
      <c r="AT616" s="217" t="s">
        <v>172</v>
      </c>
      <c r="AU616" s="217" t="s">
        <v>205</v>
      </c>
      <c r="AY616" s="18" t="s">
        <v>168</v>
      </c>
      <c r="BE616" s="218">
        <f>IF(N616="základní",J616,0)</f>
        <v>0</v>
      </c>
      <c r="BF616" s="218">
        <f>IF(N616="snížená",J616,0)</f>
        <v>0</v>
      </c>
      <c r="BG616" s="218">
        <f>IF(N616="zákl. přenesená",J616,0)</f>
        <v>0</v>
      </c>
      <c r="BH616" s="218">
        <f>IF(N616="sníž. přenesená",J616,0)</f>
        <v>0</v>
      </c>
      <c r="BI616" s="218">
        <f>IF(N616="nulová",J616,0)</f>
        <v>0</v>
      </c>
      <c r="BJ616" s="18" t="s">
        <v>178</v>
      </c>
      <c r="BK616" s="218">
        <f>ROUND(I616*H616,2)</f>
        <v>0</v>
      </c>
      <c r="BL616" s="18" t="s">
        <v>177</v>
      </c>
      <c r="BM616" s="217" t="s">
        <v>490</v>
      </c>
    </row>
    <row r="617" s="13" customFormat="1">
      <c r="A617" s="13"/>
      <c r="B617" s="224"/>
      <c r="C617" s="225"/>
      <c r="D617" s="219" t="s">
        <v>182</v>
      </c>
      <c r="E617" s="226" t="s">
        <v>32</v>
      </c>
      <c r="F617" s="227" t="s">
        <v>238</v>
      </c>
      <c r="G617" s="225"/>
      <c r="H617" s="226" t="s">
        <v>32</v>
      </c>
      <c r="I617" s="228"/>
      <c r="J617" s="225"/>
      <c r="K617" s="225"/>
      <c r="L617" s="229"/>
      <c r="M617" s="230"/>
      <c r="N617" s="231"/>
      <c r="O617" s="231"/>
      <c r="P617" s="231"/>
      <c r="Q617" s="231"/>
      <c r="R617" s="231"/>
      <c r="S617" s="231"/>
      <c r="T617" s="232"/>
      <c r="U617" s="13"/>
      <c r="V617" s="13"/>
      <c r="W617" s="13"/>
      <c r="X617" s="13"/>
      <c r="Y617" s="13"/>
      <c r="Z617" s="13"/>
      <c r="AA617" s="13"/>
      <c r="AB617" s="13"/>
      <c r="AC617" s="13"/>
      <c r="AD617" s="13"/>
      <c r="AE617" s="13"/>
      <c r="AT617" s="233" t="s">
        <v>182</v>
      </c>
      <c r="AU617" s="233" t="s">
        <v>205</v>
      </c>
      <c r="AV617" s="13" t="s">
        <v>85</v>
      </c>
      <c r="AW617" s="13" t="s">
        <v>39</v>
      </c>
      <c r="AX617" s="13" t="s">
        <v>77</v>
      </c>
      <c r="AY617" s="233" t="s">
        <v>168</v>
      </c>
    </row>
    <row r="618" s="14" customFormat="1">
      <c r="A618" s="14"/>
      <c r="B618" s="234"/>
      <c r="C618" s="235"/>
      <c r="D618" s="219" t="s">
        <v>182</v>
      </c>
      <c r="E618" s="236" t="s">
        <v>32</v>
      </c>
      <c r="F618" s="237" t="s">
        <v>473</v>
      </c>
      <c r="G618" s="235"/>
      <c r="H618" s="238">
        <v>5.0599999999999996</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182</v>
      </c>
      <c r="AU618" s="244" t="s">
        <v>205</v>
      </c>
      <c r="AV618" s="14" t="s">
        <v>178</v>
      </c>
      <c r="AW618" s="14" t="s">
        <v>39</v>
      </c>
      <c r="AX618" s="14" t="s">
        <v>85</v>
      </c>
      <c r="AY618" s="244" t="s">
        <v>168</v>
      </c>
    </row>
    <row r="619" s="2" customFormat="1" ht="24.15" customHeight="1">
      <c r="A619" s="40"/>
      <c r="B619" s="41"/>
      <c r="C619" s="206" t="s">
        <v>491</v>
      </c>
      <c r="D619" s="206" t="s">
        <v>172</v>
      </c>
      <c r="E619" s="207" t="s">
        <v>492</v>
      </c>
      <c r="F619" s="208" t="s">
        <v>493</v>
      </c>
      <c r="G619" s="209" t="s">
        <v>175</v>
      </c>
      <c r="H619" s="210">
        <v>5.0599999999999996</v>
      </c>
      <c r="I619" s="211"/>
      <c r="J619" s="212">
        <f>ROUND(I619*H619,2)</f>
        <v>0</v>
      </c>
      <c r="K619" s="208" t="s">
        <v>176</v>
      </c>
      <c r="L619" s="46"/>
      <c r="M619" s="213" t="s">
        <v>32</v>
      </c>
      <c r="N619" s="214" t="s">
        <v>49</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177</v>
      </c>
      <c r="AT619" s="217" t="s">
        <v>172</v>
      </c>
      <c r="AU619" s="217" t="s">
        <v>205</v>
      </c>
      <c r="AY619" s="18" t="s">
        <v>168</v>
      </c>
      <c r="BE619" s="218">
        <f>IF(N619="základní",J619,0)</f>
        <v>0</v>
      </c>
      <c r="BF619" s="218">
        <f>IF(N619="snížená",J619,0)</f>
        <v>0</v>
      </c>
      <c r="BG619" s="218">
        <f>IF(N619="zákl. přenesená",J619,0)</f>
        <v>0</v>
      </c>
      <c r="BH619" s="218">
        <f>IF(N619="sníž. přenesená",J619,0)</f>
        <v>0</v>
      </c>
      <c r="BI619" s="218">
        <f>IF(N619="nulová",J619,0)</f>
        <v>0</v>
      </c>
      <c r="BJ619" s="18" t="s">
        <v>178</v>
      </c>
      <c r="BK619" s="218">
        <f>ROUND(I619*H619,2)</f>
        <v>0</v>
      </c>
      <c r="BL619" s="18" t="s">
        <v>177</v>
      </c>
      <c r="BM619" s="217" t="s">
        <v>494</v>
      </c>
    </row>
    <row r="620" s="13" customFormat="1">
      <c r="A620" s="13"/>
      <c r="B620" s="224"/>
      <c r="C620" s="225"/>
      <c r="D620" s="219" t="s">
        <v>182</v>
      </c>
      <c r="E620" s="226" t="s">
        <v>32</v>
      </c>
      <c r="F620" s="227" t="s">
        <v>238</v>
      </c>
      <c r="G620" s="225"/>
      <c r="H620" s="226" t="s">
        <v>32</v>
      </c>
      <c r="I620" s="228"/>
      <c r="J620" s="225"/>
      <c r="K620" s="225"/>
      <c r="L620" s="229"/>
      <c r="M620" s="230"/>
      <c r="N620" s="231"/>
      <c r="O620" s="231"/>
      <c r="P620" s="231"/>
      <c r="Q620" s="231"/>
      <c r="R620" s="231"/>
      <c r="S620" s="231"/>
      <c r="T620" s="232"/>
      <c r="U620" s="13"/>
      <c r="V620" s="13"/>
      <c r="W620" s="13"/>
      <c r="X620" s="13"/>
      <c r="Y620" s="13"/>
      <c r="Z620" s="13"/>
      <c r="AA620" s="13"/>
      <c r="AB620" s="13"/>
      <c r="AC620" s="13"/>
      <c r="AD620" s="13"/>
      <c r="AE620" s="13"/>
      <c r="AT620" s="233" t="s">
        <v>182</v>
      </c>
      <c r="AU620" s="233" t="s">
        <v>205</v>
      </c>
      <c r="AV620" s="13" t="s">
        <v>85</v>
      </c>
      <c r="AW620" s="13" t="s">
        <v>39</v>
      </c>
      <c r="AX620" s="13" t="s">
        <v>77</v>
      </c>
      <c r="AY620" s="233" t="s">
        <v>168</v>
      </c>
    </row>
    <row r="621" s="14" customFormat="1">
      <c r="A621" s="14"/>
      <c r="B621" s="234"/>
      <c r="C621" s="235"/>
      <c r="D621" s="219" t="s">
        <v>182</v>
      </c>
      <c r="E621" s="236" t="s">
        <v>32</v>
      </c>
      <c r="F621" s="237" t="s">
        <v>473</v>
      </c>
      <c r="G621" s="235"/>
      <c r="H621" s="238">
        <v>5.0599999999999996</v>
      </c>
      <c r="I621" s="239"/>
      <c r="J621" s="235"/>
      <c r="K621" s="235"/>
      <c r="L621" s="240"/>
      <c r="M621" s="241"/>
      <c r="N621" s="242"/>
      <c r="O621" s="242"/>
      <c r="P621" s="242"/>
      <c r="Q621" s="242"/>
      <c r="R621" s="242"/>
      <c r="S621" s="242"/>
      <c r="T621" s="243"/>
      <c r="U621" s="14"/>
      <c r="V621" s="14"/>
      <c r="W621" s="14"/>
      <c r="X621" s="14"/>
      <c r="Y621" s="14"/>
      <c r="Z621" s="14"/>
      <c r="AA621" s="14"/>
      <c r="AB621" s="14"/>
      <c r="AC621" s="14"/>
      <c r="AD621" s="14"/>
      <c r="AE621" s="14"/>
      <c r="AT621" s="244" t="s">
        <v>182</v>
      </c>
      <c r="AU621" s="244" t="s">
        <v>205</v>
      </c>
      <c r="AV621" s="14" t="s">
        <v>178</v>
      </c>
      <c r="AW621" s="14" t="s">
        <v>39</v>
      </c>
      <c r="AX621" s="14" t="s">
        <v>85</v>
      </c>
      <c r="AY621" s="244" t="s">
        <v>168</v>
      </c>
    </row>
    <row r="622" s="12" customFormat="1" ht="22.8" customHeight="1">
      <c r="A622" s="12"/>
      <c r="B622" s="190"/>
      <c r="C622" s="191"/>
      <c r="D622" s="192" t="s">
        <v>76</v>
      </c>
      <c r="E622" s="204" t="s">
        <v>268</v>
      </c>
      <c r="F622" s="204" t="s">
        <v>495</v>
      </c>
      <c r="G622" s="191"/>
      <c r="H622" s="191"/>
      <c r="I622" s="194"/>
      <c r="J622" s="205">
        <f>BK622</f>
        <v>0</v>
      </c>
      <c r="K622" s="191"/>
      <c r="L622" s="196"/>
      <c r="M622" s="197"/>
      <c r="N622" s="198"/>
      <c r="O622" s="198"/>
      <c r="P622" s="199">
        <f>P623+SUM(P624:P669)</f>
        <v>0</v>
      </c>
      <c r="Q622" s="198"/>
      <c r="R622" s="199">
        <f>R623+SUM(R624:R669)</f>
        <v>0.0062632000000000009</v>
      </c>
      <c r="S622" s="198"/>
      <c r="T622" s="200">
        <f>T623+SUM(T624:T669)</f>
        <v>1.9281899999999999</v>
      </c>
      <c r="U622" s="12"/>
      <c r="V622" s="12"/>
      <c r="W622" s="12"/>
      <c r="X622" s="12"/>
      <c r="Y622" s="12"/>
      <c r="Z622" s="12"/>
      <c r="AA622" s="12"/>
      <c r="AB622" s="12"/>
      <c r="AC622" s="12"/>
      <c r="AD622" s="12"/>
      <c r="AE622" s="12"/>
      <c r="AR622" s="201" t="s">
        <v>85</v>
      </c>
      <c r="AT622" s="202" t="s">
        <v>76</v>
      </c>
      <c r="AU622" s="202" t="s">
        <v>85</v>
      </c>
      <c r="AY622" s="201" t="s">
        <v>168</v>
      </c>
      <c r="BK622" s="203">
        <f>BK623+SUM(BK624:BK669)</f>
        <v>0</v>
      </c>
    </row>
    <row r="623" s="2" customFormat="1" ht="37.8" customHeight="1">
      <c r="A623" s="40"/>
      <c r="B623" s="41"/>
      <c r="C623" s="206" t="s">
        <v>496</v>
      </c>
      <c r="D623" s="206" t="s">
        <v>172</v>
      </c>
      <c r="E623" s="207" t="s">
        <v>497</v>
      </c>
      <c r="F623" s="208" t="s">
        <v>498</v>
      </c>
      <c r="G623" s="209" t="s">
        <v>175</v>
      </c>
      <c r="H623" s="210">
        <v>156.58000000000001</v>
      </c>
      <c r="I623" s="211"/>
      <c r="J623" s="212">
        <f>ROUND(I623*H623,2)</f>
        <v>0</v>
      </c>
      <c r="K623" s="208" t="s">
        <v>176</v>
      </c>
      <c r="L623" s="46"/>
      <c r="M623" s="213" t="s">
        <v>32</v>
      </c>
      <c r="N623" s="214" t="s">
        <v>49</v>
      </c>
      <c r="O623" s="86"/>
      <c r="P623" s="215">
        <f>O623*H623</f>
        <v>0</v>
      </c>
      <c r="Q623" s="215">
        <v>4.0000000000000003E-05</v>
      </c>
      <c r="R623" s="215">
        <f>Q623*H623</f>
        <v>0.0062632000000000009</v>
      </c>
      <c r="S623" s="215">
        <v>0</v>
      </c>
      <c r="T623" s="216">
        <f>S623*H623</f>
        <v>0</v>
      </c>
      <c r="U623" s="40"/>
      <c r="V623" s="40"/>
      <c r="W623" s="40"/>
      <c r="X623" s="40"/>
      <c r="Y623" s="40"/>
      <c r="Z623" s="40"/>
      <c r="AA623" s="40"/>
      <c r="AB623" s="40"/>
      <c r="AC623" s="40"/>
      <c r="AD623" s="40"/>
      <c r="AE623" s="40"/>
      <c r="AR623" s="217" t="s">
        <v>177</v>
      </c>
      <c r="AT623" s="217" t="s">
        <v>172</v>
      </c>
      <c r="AU623" s="217" t="s">
        <v>178</v>
      </c>
      <c r="AY623" s="18" t="s">
        <v>168</v>
      </c>
      <c r="BE623" s="218">
        <f>IF(N623="základní",J623,0)</f>
        <v>0</v>
      </c>
      <c r="BF623" s="218">
        <f>IF(N623="snížená",J623,0)</f>
        <v>0</v>
      </c>
      <c r="BG623" s="218">
        <f>IF(N623="zákl. přenesená",J623,0)</f>
        <v>0</v>
      </c>
      <c r="BH623" s="218">
        <f>IF(N623="sníž. přenesená",J623,0)</f>
        <v>0</v>
      </c>
      <c r="BI623" s="218">
        <f>IF(N623="nulová",J623,0)</f>
        <v>0</v>
      </c>
      <c r="BJ623" s="18" t="s">
        <v>178</v>
      </c>
      <c r="BK623" s="218">
        <f>ROUND(I623*H623,2)</f>
        <v>0</v>
      </c>
      <c r="BL623" s="18" t="s">
        <v>177</v>
      </c>
      <c r="BM623" s="217" t="s">
        <v>499</v>
      </c>
    </row>
    <row r="624" s="2" customFormat="1">
      <c r="A624" s="40"/>
      <c r="B624" s="41"/>
      <c r="C624" s="42"/>
      <c r="D624" s="219" t="s">
        <v>180</v>
      </c>
      <c r="E624" s="42"/>
      <c r="F624" s="220" t="s">
        <v>500</v>
      </c>
      <c r="G624" s="42"/>
      <c r="H624" s="42"/>
      <c r="I624" s="221"/>
      <c r="J624" s="42"/>
      <c r="K624" s="42"/>
      <c r="L624" s="46"/>
      <c r="M624" s="222"/>
      <c r="N624" s="223"/>
      <c r="O624" s="86"/>
      <c r="P624" s="86"/>
      <c r="Q624" s="86"/>
      <c r="R624" s="86"/>
      <c r="S624" s="86"/>
      <c r="T624" s="87"/>
      <c r="U624" s="40"/>
      <c r="V624" s="40"/>
      <c r="W624" s="40"/>
      <c r="X624" s="40"/>
      <c r="Y624" s="40"/>
      <c r="Z624" s="40"/>
      <c r="AA624" s="40"/>
      <c r="AB624" s="40"/>
      <c r="AC624" s="40"/>
      <c r="AD624" s="40"/>
      <c r="AE624" s="40"/>
      <c r="AT624" s="18" t="s">
        <v>180</v>
      </c>
      <c r="AU624" s="18" t="s">
        <v>178</v>
      </c>
    </row>
    <row r="625" s="13" customFormat="1">
      <c r="A625" s="13"/>
      <c r="B625" s="224"/>
      <c r="C625" s="225"/>
      <c r="D625" s="219" t="s">
        <v>182</v>
      </c>
      <c r="E625" s="226" t="s">
        <v>32</v>
      </c>
      <c r="F625" s="227" t="s">
        <v>501</v>
      </c>
      <c r="G625" s="225"/>
      <c r="H625" s="226" t="s">
        <v>32</v>
      </c>
      <c r="I625" s="228"/>
      <c r="J625" s="225"/>
      <c r="K625" s="225"/>
      <c r="L625" s="229"/>
      <c r="M625" s="230"/>
      <c r="N625" s="231"/>
      <c r="O625" s="231"/>
      <c r="P625" s="231"/>
      <c r="Q625" s="231"/>
      <c r="R625" s="231"/>
      <c r="S625" s="231"/>
      <c r="T625" s="232"/>
      <c r="U625" s="13"/>
      <c r="V625" s="13"/>
      <c r="W625" s="13"/>
      <c r="X625" s="13"/>
      <c r="Y625" s="13"/>
      <c r="Z625" s="13"/>
      <c r="AA625" s="13"/>
      <c r="AB625" s="13"/>
      <c r="AC625" s="13"/>
      <c r="AD625" s="13"/>
      <c r="AE625" s="13"/>
      <c r="AT625" s="233" t="s">
        <v>182</v>
      </c>
      <c r="AU625" s="233" t="s">
        <v>178</v>
      </c>
      <c r="AV625" s="13" t="s">
        <v>85</v>
      </c>
      <c r="AW625" s="13" t="s">
        <v>39</v>
      </c>
      <c r="AX625" s="13" t="s">
        <v>77</v>
      </c>
      <c r="AY625" s="233" t="s">
        <v>168</v>
      </c>
    </row>
    <row r="626" s="14" customFormat="1">
      <c r="A626" s="14"/>
      <c r="B626" s="234"/>
      <c r="C626" s="235"/>
      <c r="D626" s="219" t="s">
        <v>182</v>
      </c>
      <c r="E626" s="236" t="s">
        <v>32</v>
      </c>
      <c r="F626" s="237" t="s">
        <v>457</v>
      </c>
      <c r="G626" s="235"/>
      <c r="H626" s="238">
        <v>138.40000000000001</v>
      </c>
      <c r="I626" s="239"/>
      <c r="J626" s="235"/>
      <c r="K626" s="235"/>
      <c r="L626" s="240"/>
      <c r="M626" s="241"/>
      <c r="N626" s="242"/>
      <c r="O626" s="242"/>
      <c r="P626" s="242"/>
      <c r="Q626" s="242"/>
      <c r="R626" s="242"/>
      <c r="S626" s="242"/>
      <c r="T626" s="243"/>
      <c r="U626" s="14"/>
      <c r="V626" s="14"/>
      <c r="W626" s="14"/>
      <c r="X626" s="14"/>
      <c r="Y626" s="14"/>
      <c r="Z626" s="14"/>
      <c r="AA626" s="14"/>
      <c r="AB626" s="14"/>
      <c r="AC626" s="14"/>
      <c r="AD626" s="14"/>
      <c r="AE626" s="14"/>
      <c r="AT626" s="244" t="s">
        <v>182</v>
      </c>
      <c r="AU626" s="244" t="s">
        <v>178</v>
      </c>
      <c r="AV626" s="14" t="s">
        <v>178</v>
      </c>
      <c r="AW626" s="14" t="s">
        <v>39</v>
      </c>
      <c r="AX626" s="14" t="s">
        <v>77</v>
      </c>
      <c r="AY626" s="244" t="s">
        <v>168</v>
      </c>
    </row>
    <row r="627" s="13" customFormat="1">
      <c r="A627" s="13"/>
      <c r="B627" s="224"/>
      <c r="C627" s="225"/>
      <c r="D627" s="219" t="s">
        <v>182</v>
      </c>
      <c r="E627" s="226" t="s">
        <v>32</v>
      </c>
      <c r="F627" s="227" t="s">
        <v>502</v>
      </c>
      <c r="G627" s="225"/>
      <c r="H627" s="226" t="s">
        <v>32</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182</v>
      </c>
      <c r="AU627" s="233" t="s">
        <v>178</v>
      </c>
      <c r="AV627" s="13" t="s">
        <v>85</v>
      </c>
      <c r="AW627" s="13" t="s">
        <v>39</v>
      </c>
      <c r="AX627" s="13" t="s">
        <v>77</v>
      </c>
      <c r="AY627" s="233" t="s">
        <v>168</v>
      </c>
    </row>
    <row r="628" s="14" customFormat="1">
      <c r="A628" s="14"/>
      <c r="B628" s="234"/>
      <c r="C628" s="235"/>
      <c r="D628" s="219" t="s">
        <v>182</v>
      </c>
      <c r="E628" s="236" t="s">
        <v>32</v>
      </c>
      <c r="F628" s="237" t="s">
        <v>503</v>
      </c>
      <c r="G628" s="235"/>
      <c r="H628" s="238">
        <v>156.58000000000001</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182</v>
      </c>
      <c r="AU628" s="244" t="s">
        <v>178</v>
      </c>
      <c r="AV628" s="14" t="s">
        <v>178</v>
      </c>
      <c r="AW628" s="14" t="s">
        <v>39</v>
      </c>
      <c r="AX628" s="14" t="s">
        <v>85</v>
      </c>
      <c r="AY628" s="244" t="s">
        <v>168</v>
      </c>
    </row>
    <row r="629" s="2" customFormat="1" ht="37.8" customHeight="1">
      <c r="A629" s="40"/>
      <c r="B629" s="41"/>
      <c r="C629" s="206" t="s">
        <v>504</v>
      </c>
      <c r="D629" s="206" t="s">
        <v>172</v>
      </c>
      <c r="E629" s="207" t="s">
        <v>505</v>
      </c>
      <c r="F629" s="208" t="s">
        <v>506</v>
      </c>
      <c r="G629" s="209" t="s">
        <v>175</v>
      </c>
      <c r="H629" s="210">
        <v>385.63799999999998</v>
      </c>
      <c r="I629" s="211"/>
      <c r="J629" s="212">
        <f>ROUND(I629*H629,2)</f>
        <v>0</v>
      </c>
      <c r="K629" s="208" t="s">
        <v>176</v>
      </c>
      <c r="L629" s="46"/>
      <c r="M629" s="213" t="s">
        <v>32</v>
      </c>
      <c r="N629" s="214" t="s">
        <v>49</v>
      </c>
      <c r="O629" s="86"/>
      <c r="P629" s="215">
        <f>O629*H629</f>
        <v>0</v>
      </c>
      <c r="Q629" s="215">
        <v>0</v>
      </c>
      <c r="R629" s="215">
        <f>Q629*H629</f>
        <v>0</v>
      </c>
      <c r="S629" s="215">
        <v>0.0050000000000000001</v>
      </c>
      <c r="T629" s="216">
        <f>S629*H629</f>
        <v>1.9281899999999999</v>
      </c>
      <c r="U629" s="40"/>
      <c r="V629" s="40"/>
      <c r="W629" s="40"/>
      <c r="X629" s="40"/>
      <c r="Y629" s="40"/>
      <c r="Z629" s="40"/>
      <c r="AA629" s="40"/>
      <c r="AB629" s="40"/>
      <c r="AC629" s="40"/>
      <c r="AD629" s="40"/>
      <c r="AE629" s="40"/>
      <c r="AR629" s="217" t="s">
        <v>177</v>
      </c>
      <c r="AT629" s="217" t="s">
        <v>172</v>
      </c>
      <c r="AU629" s="217" t="s">
        <v>178</v>
      </c>
      <c r="AY629" s="18" t="s">
        <v>168</v>
      </c>
      <c r="BE629" s="218">
        <f>IF(N629="základní",J629,0)</f>
        <v>0</v>
      </c>
      <c r="BF629" s="218">
        <f>IF(N629="snížená",J629,0)</f>
        <v>0</v>
      </c>
      <c r="BG629" s="218">
        <f>IF(N629="zákl. přenesená",J629,0)</f>
        <v>0</v>
      </c>
      <c r="BH629" s="218">
        <f>IF(N629="sníž. přenesená",J629,0)</f>
        <v>0</v>
      </c>
      <c r="BI629" s="218">
        <f>IF(N629="nulová",J629,0)</f>
        <v>0</v>
      </c>
      <c r="BJ629" s="18" t="s">
        <v>178</v>
      </c>
      <c r="BK629" s="218">
        <f>ROUND(I629*H629,2)</f>
        <v>0</v>
      </c>
      <c r="BL629" s="18" t="s">
        <v>177</v>
      </c>
      <c r="BM629" s="217" t="s">
        <v>507</v>
      </c>
    </row>
    <row r="630" s="13" customFormat="1">
      <c r="A630" s="13"/>
      <c r="B630" s="224"/>
      <c r="C630" s="225"/>
      <c r="D630" s="219" t="s">
        <v>182</v>
      </c>
      <c r="E630" s="226" t="s">
        <v>32</v>
      </c>
      <c r="F630" s="227" t="s">
        <v>223</v>
      </c>
      <c r="G630" s="225"/>
      <c r="H630" s="226" t="s">
        <v>32</v>
      </c>
      <c r="I630" s="228"/>
      <c r="J630" s="225"/>
      <c r="K630" s="225"/>
      <c r="L630" s="229"/>
      <c r="M630" s="230"/>
      <c r="N630" s="231"/>
      <c r="O630" s="231"/>
      <c r="P630" s="231"/>
      <c r="Q630" s="231"/>
      <c r="R630" s="231"/>
      <c r="S630" s="231"/>
      <c r="T630" s="232"/>
      <c r="U630" s="13"/>
      <c r="V630" s="13"/>
      <c r="W630" s="13"/>
      <c r="X630" s="13"/>
      <c r="Y630" s="13"/>
      <c r="Z630" s="13"/>
      <c r="AA630" s="13"/>
      <c r="AB630" s="13"/>
      <c r="AC630" s="13"/>
      <c r="AD630" s="13"/>
      <c r="AE630" s="13"/>
      <c r="AT630" s="233" t="s">
        <v>182</v>
      </c>
      <c r="AU630" s="233" t="s">
        <v>178</v>
      </c>
      <c r="AV630" s="13" t="s">
        <v>85</v>
      </c>
      <c r="AW630" s="13" t="s">
        <v>39</v>
      </c>
      <c r="AX630" s="13" t="s">
        <v>77</v>
      </c>
      <c r="AY630" s="233" t="s">
        <v>168</v>
      </c>
    </row>
    <row r="631" s="14" customFormat="1">
      <c r="A631" s="14"/>
      <c r="B631" s="234"/>
      <c r="C631" s="235"/>
      <c r="D631" s="219" t="s">
        <v>182</v>
      </c>
      <c r="E631" s="236" t="s">
        <v>32</v>
      </c>
      <c r="F631" s="237" t="s">
        <v>224</v>
      </c>
      <c r="G631" s="235"/>
      <c r="H631" s="238">
        <v>49.799999999999997</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182</v>
      </c>
      <c r="AU631" s="244" t="s">
        <v>178</v>
      </c>
      <c r="AV631" s="14" t="s">
        <v>178</v>
      </c>
      <c r="AW631" s="14" t="s">
        <v>39</v>
      </c>
      <c r="AX631" s="14" t="s">
        <v>77</v>
      </c>
      <c r="AY631" s="244" t="s">
        <v>168</v>
      </c>
    </row>
    <row r="632" s="13" customFormat="1">
      <c r="A632" s="13"/>
      <c r="B632" s="224"/>
      <c r="C632" s="225"/>
      <c r="D632" s="219" t="s">
        <v>182</v>
      </c>
      <c r="E632" s="226" t="s">
        <v>32</v>
      </c>
      <c r="F632" s="227" t="s">
        <v>225</v>
      </c>
      <c r="G632" s="225"/>
      <c r="H632" s="226" t="s">
        <v>32</v>
      </c>
      <c r="I632" s="228"/>
      <c r="J632" s="225"/>
      <c r="K632" s="225"/>
      <c r="L632" s="229"/>
      <c r="M632" s="230"/>
      <c r="N632" s="231"/>
      <c r="O632" s="231"/>
      <c r="P632" s="231"/>
      <c r="Q632" s="231"/>
      <c r="R632" s="231"/>
      <c r="S632" s="231"/>
      <c r="T632" s="232"/>
      <c r="U632" s="13"/>
      <c r="V632" s="13"/>
      <c r="W632" s="13"/>
      <c r="X632" s="13"/>
      <c r="Y632" s="13"/>
      <c r="Z632" s="13"/>
      <c r="AA632" s="13"/>
      <c r="AB632" s="13"/>
      <c r="AC632" s="13"/>
      <c r="AD632" s="13"/>
      <c r="AE632" s="13"/>
      <c r="AT632" s="233" t="s">
        <v>182</v>
      </c>
      <c r="AU632" s="233" t="s">
        <v>178</v>
      </c>
      <c r="AV632" s="13" t="s">
        <v>85</v>
      </c>
      <c r="AW632" s="13" t="s">
        <v>39</v>
      </c>
      <c r="AX632" s="13" t="s">
        <v>77</v>
      </c>
      <c r="AY632" s="233" t="s">
        <v>168</v>
      </c>
    </row>
    <row r="633" s="14" customFormat="1">
      <c r="A633" s="14"/>
      <c r="B633" s="234"/>
      <c r="C633" s="235"/>
      <c r="D633" s="219" t="s">
        <v>182</v>
      </c>
      <c r="E633" s="236" t="s">
        <v>32</v>
      </c>
      <c r="F633" s="237" t="s">
        <v>226</v>
      </c>
      <c r="G633" s="235"/>
      <c r="H633" s="238">
        <v>314.375</v>
      </c>
      <c r="I633" s="239"/>
      <c r="J633" s="235"/>
      <c r="K633" s="235"/>
      <c r="L633" s="240"/>
      <c r="M633" s="241"/>
      <c r="N633" s="242"/>
      <c r="O633" s="242"/>
      <c r="P633" s="242"/>
      <c r="Q633" s="242"/>
      <c r="R633" s="242"/>
      <c r="S633" s="242"/>
      <c r="T633" s="243"/>
      <c r="U633" s="14"/>
      <c r="V633" s="14"/>
      <c r="W633" s="14"/>
      <c r="X633" s="14"/>
      <c r="Y633" s="14"/>
      <c r="Z633" s="14"/>
      <c r="AA633" s="14"/>
      <c r="AB633" s="14"/>
      <c r="AC633" s="14"/>
      <c r="AD633" s="14"/>
      <c r="AE633" s="14"/>
      <c r="AT633" s="244" t="s">
        <v>182</v>
      </c>
      <c r="AU633" s="244" t="s">
        <v>178</v>
      </c>
      <c r="AV633" s="14" t="s">
        <v>178</v>
      </c>
      <c r="AW633" s="14" t="s">
        <v>39</v>
      </c>
      <c r="AX633" s="14" t="s">
        <v>77</v>
      </c>
      <c r="AY633" s="244" t="s">
        <v>168</v>
      </c>
    </row>
    <row r="634" s="13" customFormat="1">
      <c r="A634" s="13"/>
      <c r="B634" s="224"/>
      <c r="C634" s="225"/>
      <c r="D634" s="219" t="s">
        <v>182</v>
      </c>
      <c r="E634" s="226" t="s">
        <v>32</v>
      </c>
      <c r="F634" s="227" t="s">
        <v>227</v>
      </c>
      <c r="G634" s="225"/>
      <c r="H634" s="226" t="s">
        <v>32</v>
      </c>
      <c r="I634" s="228"/>
      <c r="J634" s="225"/>
      <c r="K634" s="225"/>
      <c r="L634" s="229"/>
      <c r="M634" s="230"/>
      <c r="N634" s="231"/>
      <c r="O634" s="231"/>
      <c r="P634" s="231"/>
      <c r="Q634" s="231"/>
      <c r="R634" s="231"/>
      <c r="S634" s="231"/>
      <c r="T634" s="232"/>
      <c r="U634" s="13"/>
      <c r="V634" s="13"/>
      <c r="W634" s="13"/>
      <c r="X634" s="13"/>
      <c r="Y634" s="13"/>
      <c r="Z634" s="13"/>
      <c r="AA634" s="13"/>
      <c r="AB634" s="13"/>
      <c r="AC634" s="13"/>
      <c r="AD634" s="13"/>
      <c r="AE634" s="13"/>
      <c r="AT634" s="233" t="s">
        <v>182</v>
      </c>
      <c r="AU634" s="233" t="s">
        <v>178</v>
      </c>
      <c r="AV634" s="13" t="s">
        <v>85</v>
      </c>
      <c r="AW634" s="13" t="s">
        <v>39</v>
      </c>
      <c r="AX634" s="13" t="s">
        <v>77</v>
      </c>
      <c r="AY634" s="233" t="s">
        <v>168</v>
      </c>
    </row>
    <row r="635" s="14" customFormat="1">
      <c r="A635" s="14"/>
      <c r="B635" s="234"/>
      <c r="C635" s="235"/>
      <c r="D635" s="219" t="s">
        <v>182</v>
      </c>
      <c r="E635" s="236" t="s">
        <v>32</v>
      </c>
      <c r="F635" s="237" t="s">
        <v>228</v>
      </c>
      <c r="G635" s="235"/>
      <c r="H635" s="238">
        <v>-20.25</v>
      </c>
      <c r="I635" s="239"/>
      <c r="J635" s="235"/>
      <c r="K635" s="235"/>
      <c r="L635" s="240"/>
      <c r="M635" s="241"/>
      <c r="N635" s="242"/>
      <c r="O635" s="242"/>
      <c r="P635" s="242"/>
      <c r="Q635" s="242"/>
      <c r="R635" s="242"/>
      <c r="S635" s="242"/>
      <c r="T635" s="243"/>
      <c r="U635" s="14"/>
      <c r="V635" s="14"/>
      <c r="W635" s="14"/>
      <c r="X635" s="14"/>
      <c r="Y635" s="14"/>
      <c r="Z635" s="14"/>
      <c r="AA635" s="14"/>
      <c r="AB635" s="14"/>
      <c r="AC635" s="14"/>
      <c r="AD635" s="14"/>
      <c r="AE635" s="14"/>
      <c r="AT635" s="244" t="s">
        <v>182</v>
      </c>
      <c r="AU635" s="244" t="s">
        <v>178</v>
      </c>
      <c r="AV635" s="14" t="s">
        <v>178</v>
      </c>
      <c r="AW635" s="14" t="s">
        <v>39</v>
      </c>
      <c r="AX635" s="14" t="s">
        <v>77</v>
      </c>
      <c r="AY635" s="244" t="s">
        <v>168</v>
      </c>
    </row>
    <row r="636" s="14" customFormat="1">
      <c r="A636" s="14"/>
      <c r="B636" s="234"/>
      <c r="C636" s="235"/>
      <c r="D636" s="219" t="s">
        <v>182</v>
      </c>
      <c r="E636" s="236" t="s">
        <v>32</v>
      </c>
      <c r="F636" s="237" t="s">
        <v>229</v>
      </c>
      <c r="G636" s="235"/>
      <c r="H636" s="238">
        <v>-13.5</v>
      </c>
      <c r="I636" s="239"/>
      <c r="J636" s="235"/>
      <c r="K636" s="235"/>
      <c r="L636" s="240"/>
      <c r="M636" s="241"/>
      <c r="N636" s="242"/>
      <c r="O636" s="242"/>
      <c r="P636" s="242"/>
      <c r="Q636" s="242"/>
      <c r="R636" s="242"/>
      <c r="S636" s="242"/>
      <c r="T636" s="243"/>
      <c r="U636" s="14"/>
      <c r="V636" s="14"/>
      <c r="W636" s="14"/>
      <c r="X636" s="14"/>
      <c r="Y636" s="14"/>
      <c r="Z636" s="14"/>
      <c r="AA636" s="14"/>
      <c r="AB636" s="14"/>
      <c r="AC636" s="14"/>
      <c r="AD636" s="14"/>
      <c r="AE636" s="14"/>
      <c r="AT636" s="244" t="s">
        <v>182</v>
      </c>
      <c r="AU636" s="244" t="s">
        <v>178</v>
      </c>
      <c r="AV636" s="14" t="s">
        <v>178</v>
      </c>
      <c r="AW636" s="14" t="s">
        <v>39</v>
      </c>
      <c r="AX636" s="14" t="s">
        <v>77</v>
      </c>
      <c r="AY636" s="244" t="s">
        <v>168</v>
      </c>
    </row>
    <row r="637" s="14" customFormat="1">
      <c r="A637" s="14"/>
      <c r="B637" s="234"/>
      <c r="C637" s="235"/>
      <c r="D637" s="219" t="s">
        <v>182</v>
      </c>
      <c r="E637" s="236" t="s">
        <v>32</v>
      </c>
      <c r="F637" s="237" t="s">
        <v>230</v>
      </c>
      <c r="G637" s="235"/>
      <c r="H637" s="238">
        <v>-11.25</v>
      </c>
      <c r="I637" s="239"/>
      <c r="J637" s="235"/>
      <c r="K637" s="235"/>
      <c r="L637" s="240"/>
      <c r="M637" s="241"/>
      <c r="N637" s="242"/>
      <c r="O637" s="242"/>
      <c r="P637" s="242"/>
      <c r="Q637" s="242"/>
      <c r="R637" s="242"/>
      <c r="S637" s="242"/>
      <c r="T637" s="243"/>
      <c r="U637" s="14"/>
      <c r="V637" s="14"/>
      <c r="W637" s="14"/>
      <c r="X637" s="14"/>
      <c r="Y637" s="14"/>
      <c r="Z637" s="14"/>
      <c r="AA637" s="14"/>
      <c r="AB637" s="14"/>
      <c r="AC637" s="14"/>
      <c r="AD637" s="14"/>
      <c r="AE637" s="14"/>
      <c r="AT637" s="244" t="s">
        <v>182</v>
      </c>
      <c r="AU637" s="244" t="s">
        <v>178</v>
      </c>
      <c r="AV637" s="14" t="s">
        <v>178</v>
      </c>
      <c r="AW637" s="14" t="s">
        <v>39</v>
      </c>
      <c r="AX637" s="14" t="s">
        <v>77</v>
      </c>
      <c r="AY637" s="244" t="s">
        <v>168</v>
      </c>
    </row>
    <row r="638" s="14" customFormat="1">
      <c r="A638" s="14"/>
      <c r="B638" s="234"/>
      <c r="C638" s="235"/>
      <c r="D638" s="219" t="s">
        <v>182</v>
      </c>
      <c r="E638" s="236" t="s">
        <v>32</v>
      </c>
      <c r="F638" s="237" t="s">
        <v>231</v>
      </c>
      <c r="G638" s="235"/>
      <c r="H638" s="238">
        <v>-0.81000000000000005</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182</v>
      </c>
      <c r="AU638" s="244" t="s">
        <v>178</v>
      </c>
      <c r="AV638" s="14" t="s">
        <v>178</v>
      </c>
      <c r="AW638" s="14" t="s">
        <v>39</v>
      </c>
      <c r="AX638" s="14" t="s">
        <v>77</v>
      </c>
      <c r="AY638" s="244" t="s">
        <v>168</v>
      </c>
    </row>
    <row r="639" s="14" customFormat="1">
      <c r="A639" s="14"/>
      <c r="B639" s="234"/>
      <c r="C639" s="235"/>
      <c r="D639" s="219" t="s">
        <v>182</v>
      </c>
      <c r="E639" s="236" t="s">
        <v>32</v>
      </c>
      <c r="F639" s="237" t="s">
        <v>232</v>
      </c>
      <c r="G639" s="235"/>
      <c r="H639" s="238">
        <v>-5.5199999999999996</v>
      </c>
      <c r="I639" s="239"/>
      <c r="J639" s="235"/>
      <c r="K639" s="235"/>
      <c r="L639" s="240"/>
      <c r="M639" s="241"/>
      <c r="N639" s="242"/>
      <c r="O639" s="242"/>
      <c r="P639" s="242"/>
      <c r="Q639" s="242"/>
      <c r="R639" s="242"/>
      <c r="S639" s="242"/>
      <c r="T639" s="243"/>
      <c r="U639" s="14"/>
      <c r="V639" s="14"/>
      <c r="W639" s="14"/>
      <c r="X639" s="14"/>
      <c r="Y639" s="14"/>
      <c r="Z639" s="14"/>
      <c r="AA639" s="14"/>
      <c r="AB639" s="14"/>
      <c r="AC639" s="14"/>
      <c r="AD639" s="14"/>
      <c r="AE639" s="14"/>
      <c r="AT639" s="244" t="s">
        <v>182</v>
      </c>
      <c r="AU639" s="244" t="s">
        <v>178</v>
      </c>
      <c r="AV639" s="14" t="s">
        <v>178</v>
      </c>
      <c r="AW639" s="14" t="s">
        <v>39</v>
      </c>
      <c r="AX639" s="14" t="s">
        <v>77</v>
      </c>
      <c r="AY639" s="244" t="s">
        <v>168</v>
      </c>
    </row>
    <row r="640" s="14" customFormat="1">
      <c r="A640" s="14"/>
      <c r="B640" s="234"/>
      <c r="C640" s="235"/>
      <c r="D640" s="219" t="s">
        <v>182</v>
      </c>
      <c r="E640" s="236" t="s">
        <v>32</v>
      </c>
      <c r="F640" s="237" t="s">
        <v>233</v>
      </c>
      <c r="G640" s="235"/>
      <c r="H640" s="238">
        <v>-1.125</v>
      </c>
      <c r="I640" s="239"/>
      <c r="J640" s="235"/>
      <c r="K640" s="235"/>
      <c r="L640" s="240"/>
      <c r="M640" s="241"/>
      <c r="N640" s="242"/>
      <c r="O640" s="242"/>
      <c r="P640" s="242"/>
      <c r="Q640" s="242"/>
      <c r="R640" s="242"/>
      <c r="S640" s="242"/>
      <c r="T640" s="243"/>
      <c r="U640" s="14"/>
      <c r="V640" s="14"/>
      <c r="W640" s="14"/>
      <c r="X640" s="14"/>
      <c r="Y640" s="14"/>
      <c r="Z640" s="14"/>
      <c r="AA640" s="14"/>
      <c r="AB640" s="14"/>
      <c r="AC640" s="14"/>
      <c r="AD640" s="14"/>
      <c r="AE640" s="14"/>
      <c r="AT640" s="244" t="s">
        <v>182</v>
      </c>
      <c r="AU640" s="244" t="s">
        <v>178</v>
      </c>
      <c r="AV640" s="14" t="s">
        <v>178</v>
      </c>
      <c r="AW640" s="14" t="s">
        <v>39</v>
      </c>
      <c r="AX640" s="14" t="s">
        <v>77</v>
      </c>
      <c r="AY640" s="244" t="s">
        <v>168</v>
      </c>
    </row>
    <row r="641" s="13" customFormat="1">
      <c r="A641" s="13"/>
      <c r="B641" s="224"/>
      <c r="C641" s="225"/>
      <c r="D641" s="219" t="s">
        <v>182</v>
      </c>
      <c r="E641" s="226" t="s">
        <v>32</v>
      </c>
      <c r="F641" s="227" t="s">
        <v>234</v>
      </c>
      <c r="G641" s="225"/>
      <c r="H641" s="226" t="s">
        <v>32</v>
      </c>
      <c r="I641" s="228"/>
      <c r="J641" s="225"/>
      <c r="K641" s="225"/>
      <c r="L641" s="229"/>
      <c r="M641" s="230"/>
      <c r="N641" s="231"/>
      <c r="O641" s="231"/>
      <c r="P641" s="231"/>
      <c r="Q641" s="231"/>
      <c r="R641" s="231"/>
      <c r="S641" s="231"/>
      <c r="T641" s="232"/>
      <c r="U641" s="13"/>
      <c r="V641" s="13"/>
      <c r="W641" s="13"/>
      <c r="X641" s="13"/>
      <c r="Y641" s="13"/>
      <c r="Z641" s="13"/>
      <c r="AA641" s="13"/>
      <c r="AB641" s="13"/>
      <c r="AC641" s="13"/>
      <c r="AD641" s="13"/>
      <c r="AE641" s="13"/>
      <c r="AT641" s="233" t="s">
        <v>182</v>
      </c>
      <c r="AU641" s="233" t="s">
        <v>178</v>
      </c>
      <c r="AV641" s="13" t="s">
        <v>85</v>
      </c>
      <c r="AW641" s="13" t="s">
        <v>39</v>
      </c>
      <c r="AX641" s="13" t="s">
        <v>77</v>
      </c>
      <c r="AY641" s="233" t="s">
        <v>168</v>
      </c>
    </row>
    <row r="642" s="14" customFormat="1">
      <c r="A642" s="14"/>
      <c r="B642" s="234"/>
      <c r="C642" s="235"/>
      <c r="D642" s="219" t="s">
        <v>182</v>
      </c>
      <c r="E642" s="236" t="s">
        <v>32</v>
      </c>
      <c r="F642" s="237" t="s">
        <v>235</v>
      </c>
      <c r="G642" s="235"/>
      <c r="H642" s="238">
        <v>2.6000000000000001</v>
      </c>
      <c r="I642" s="239"/>
      <c r="J642" s="235"/>
      <c r="K642" s="235"/>
      <c r="L642" s="240"/>
      <c r="M642" s="241"/>
      <c r="N642" s="242"/>
      <c r="O642" s="242"/>
      <c r="P642" s="242"/>
      <c r="Q642" s="242"/>
      <c r="R642" s="242"/>
      <c r="S642" s="242"/>
      <c r="T642" s="243"/>
      <c r="U642" s="14"/>
      <c r="V642" s="14"/>
      <c r="W642" s="14"/>
      <c r="X642" s="14"/>
      <c r="Y642" s="14"/>
      <c r="Z642" s="14"/>
      <c r="AA642" s="14"/>
      <c r="AB642" s="14"/>
      <c r="AC642" s="14"/>
      <c r="AD642" s="14"/>
      <c r="AE642" s="14"/>
      <c r="AT642" s="244" t="s">
        <v>182</v>
      </c>
      <c r="AU642" s="244" t="s">
        <v>178</v>
      </c>
      <c r="AV642" s="14" t="s">
        <v>178</v>
      </c>
      <c r="AW642" s="14" t="s">
        <v>39</v>
      </c>
      <c r="AX642" s="14" t="s">
        <v>77</v>
      </c>
      <c r="AY642" s="244" t="s">
        <v>168</v>
      </c>
    </row>
    <row r="643" s="13" customFormat="1">
      <c r="A643" s="13"/>
      <c r="B643" s="224"/>
      <c r="C643" s="225"/>
      <c r="D643" s="219" t="s">
        <v>182</v>
      </c>
      <c r="E643" s="226" t="s">
        <v>32</v>
      </c>
      <c r="F643" s="227" t="s">
        <v>236</v>
      </c>
      <c r="G643" s="225"/>
      <c r="H643" s="226" t="s">
        <v>32</v>
      </c>
      <c r="I643" s="228"/>
      <c r="J643" s="225"/>
      <c r="K643" s="225"/>
      <c r="L643" s="229"/>
      <c r="M643" s="230"/>
      <c r="N643" s="231"/>
      <c r="O643" s="231"/>
      <c r="P643" s="231"/>
      <c r="Q643" s="231"/>
      <c r="R643" s="231"/>
      <c r="S643" s="231"/>
      <c r="T643" s="232"/>
      <c r="U643" s="13"/>
      <c r="V643" s="13"/>
      <c r="W643" s="13"/>
      <c r="X643" s="13"/>
      <c r="Y643" s="13"/>
      <c r="Z643" s="13"/>
      <c r="AA643" s="13"/>
      <c r="AB643" s="13"/>
      <c r="AC643" s="13"/>
      <c r="AD643" s="13"/>
      <c r="AE643" s="13"/>
      <c r="AT643" s="233" t="s">
        <v>182</v>
      </c>
      <c r="AU643" s="233" t="s">
        <v>178</v>
      </c>
      <c r="AV643" s="13" t="s">
        <v>85</v>
      </c>
      <c r="AW643" s="13" t="s">
        <v>39</v>
      </c>
      <c r="AX643" s="13" t="s">
        <v>77</v>
      </c>
      <c r="AY643" s="233" t="s">
        <v>168</v>
      </c>
    </row>
    <row r="644" s="14" customFormat="1">
      <c r="A644" s="14"/>
      <c r="B644" s="234"/>
      <c r="C644" s="235"/>
      <c r="D644" s="219" t="s">
        <v>182</v>
      </c>
      <c r="E644" s="236" t="s">
        <v>32</v>
      </c>
      <c r="F644" s="237" t="s">
        <v>237</v>
      </c>
      <c r="G644" s="235"/>
      <c r="H644" s="238">
        <v>1.2</v>
      </c>
      <c r="I644" s="239"/>
      <c r="J644" s="235"/>
      <c r="K644" s="235"/>
      <c r="L644" s="240"/>
      <c r="M644" s="241"/>
      <c r="N644" s="242"/>
      <c r="O644" s="242"/>
      <c r="P644" s="242"/>
      <c r="Q644" s="242"/>
      <c r="R644" s="242"/>
      <c r="S644" s="242"/>
      <c r="T644" s="243"/>
      <c r="U644" s="14"/>
      <c r="V644" s="14"/>
      <c r="W644" s="14"/>
      <c r="X644" s="14"/>
      <c r="Y644" s="14"/>
      <c r="Z644" s="14"/>
      <c r="AA644" s="14"/>
      <c r="AB644" s="14"/>
      <c r="AC644" s="14"/>
      <c r="AD644" s="14"/>
      <c r="AE644" s="14"/>
      <c r="AT644" s="244" t="s">
        <v>182</v>
      </c>
      <c r="AU644" s="244" t="s">
        <v>178</v>
      </c>
      <c r="AV644" s="14" t="s">
        <v>178</v>
      </c>
      <c r="AW644" s="14" t="s">
        <v>39</v>
      </c>
      <c r="AX644" s="14" t="s">
        <v>77</v>
      </c>
      <c r="AY644" s="244" t="s">
        <v>168</v>
      </c>
    </row>
    <row r="645" s="13" customFormat="1">
      <c r="A645" s="13"/>
      <c r="B645" s="224"/>
      <c r="C645" s="225"/>
      <c r="D645" s="219" t="s">
        <v>182</v>
      </c>
      <c r="E645" s="226" t="s">
        <v>32</v>
      </c>
      <c r="F645" s="227" t="s">
        <v>238</v>
      </c>
      <c r="G645" s="225"/>
      <c r="H645" s="226" t="s">
        <v>32</v>
      </c>
      <c r="I645" s="228"/>
      <c r="J645" s="225"/>
      <c r="K645" s="225"/>
      <c r="L645" s="229"/>
      <c r="M645" s="230"/>
      <c r="N645" s="231"/>
      <c r="O645" s="231"/>
      <c r="P645" s="231"/>
      <c r="Q645" s="231"/>
      <c r="R645" s="231"/>
      <c r="S645" s="231"/>
      <c r="T645" s="232"/>
      <c r="U645" s="13"/>
      <c r="V645" s="13"/>
      <c r="W645" s="13"/>
      <c r="X645" s="13"/>
      <c r="Y645" s="13"/>
      <c r="Z645" s="13"/>
      <c r="AA645" s="13"/>
      <c r="AB645" s="13"/>
      <c r="AC645" s="13"/>
      <c r="AD645" s="13"/>
      <c r="AE645" s="13"/>
      <c r="AT645" s="233" t="s">
        <v>182</v>
      </c>
      <c r="AU645" s="233" t="s">
        <v>178</v>
      </c>
      <c r="AV645" s="13" t="s">
        <v>85</v>
      </c>
      <c r="AW645" s="13" t="s">
        <v>39</v>
      </c>
      <c r="AX645" s="13" t="s">
        <v>77</v>
      </c>
      <c r="AY645" s="233" t="s">
        <v>168</v>
      </c>
    </row>
    <row r="646" s="14" customFormat="1">
      <c r="A646" s="14"/>
      <c r="B646" s="234"/>
      <c r="C646" s="235"/>
      <c r="D646" s="219" t="s">
        <v>182</v>
      </c>
      <c r="E646" s="236" t="s">
        <v>32</v>
      </c>
      <c r="F646" s="237" t="s">
        <v>239</v>
      </c>
      <c r="G646" s="235"/>
      <c r="H646" s="238">
        <v>1.5</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182</v>
      </c>
      <c r="AU646" s="244" t="s">
        <v>178</v>
      </c>
      <c r="AV646" s="14" t="s">
        <v>178</v>
      </c>
      <c r="AW646" s="14" t="s">
        <v>39</v>
      </c>
      <c r="AX646" s="14" t="s">
        <v>77</v>
      </c>
      <c r="AY646" s="244" t="s">
        <v>168</v>
      </c>
    </row>
    <row r="647" s="13" customFormat="1">
      <c r="A647" s="13"/>
      <c r="B647" s="224"/>
      <c r="C647" s="225"/>
      <c r="D647" s="219" t="s">
        <v>182</v>
      </c>
      <c r="E647" s="226" t="s">
        <v>32</v>
      </c>
      <c r="F647" s="227" t="s">
        <v>240</v>
      </c>
      <c r="G647" s="225"/>
      <c r="H647" s="226" t="s">
        <v>32</v>
      </c>
      <c r="I647" s="228"/>
      <c r="J647" s="225"/>
      <c r="K647" s="225"/>
      <c r="L647" s="229"/>
      <c r="M647" s="230"/>
      <c r="N647" s="231"/>
      <c r="O647" s="231"/>
      <c r="P647" s="231"/>
      <c r="Q647" s="231"/>
      <c r="R647" s="231"/>
      <c r="S647" s="231"/>
      <c r="T647" s="232"/>
      <c r="U647" s="13"/>
      <c r="V647" s="13"/>
      <c r="W647" s="13"/>
      <c r="X647" s="13"/>
      <c r="Y647" s="13"/>
      <c r="Z647" s="13"/>
      <c r="AA647" s="13"/>
      <c r="AB647" s="13"/>
      <c r="AC647" s="13"/>
      <c r="AD647" s="13"/>
      <c r="AE647" s="13"/>
      <c r="AT647" s="233" t="s">
        <v>182</v>
      </c>
      <c r="AU647" s="233" t="s">
        <v>178</v>
      </c>
      <c r="AV647" s="13" t="s">
        <v>85</v>
      </c>
      <c r="AW647" s="13" t="s">
        <v>39</v>
      </c>
      <c r="AX647" s="13" t="s">
        <v>77</v>
      </c>
      <c r="AY647" s="233" t="s">
        <v>168</v>
      </c>
    </row>
    <row r="648" s="14" customFormat="1">
      <c r="A648" s="14"/>
      <c r="B648" s="234"/>
      <c r="C648" s="235"/>
      <c r="D648" s="219" t="s">
        <v>182</v>
      </c>
      <c r="E648" s="236" t="s">
        <v>32</v>
      </c>
      <c r="F648" s="237" t="s">
        <v>241</v>
      </c>
      <c r="G648" s="235"/>
      <c r="H648" s="238">
        <v>7.9000000000000004</v>
      </c>
      <c r="I648" s="239"/>
      <c r="J648" s="235"/>
      <c r="K648" s="235"/>
      <c r="L648" s="240"/>
      <c r="M648" s="241"/>
      <c r="N648" s="242"/>
      <c r="O648" s="242"/>
      <c r="P648" s="242"/>
      <c r="Q648" s="242"/>
      <c r="R648" s="242"/>
      <c r="S648" s="242"/>
      <c r="T648" s="243"/>
      <c r="U648" s="14"/>
      <c r="V648" s="14"/>
      <c r="W648" s="14"/>
      <c r="X648" s="14"/>
      <c r="Y648" s="14"/>
      <c r="Z648" s="14"/>
      <c r="AA648" s="14"/>
      <c r="AB648" s="14"/>
      <c r="AC648" s="14"/>
      <c r="AD648" s="14"/>
      <c r="AE648" s="14"/>
      <c r="AT648" s="244" t="s">
        <v>182</v>
      </c>
      <c r="AU648" s="244" t="s">
        <v>178</v>
      </c>
      <c r="AV648" s="14" t="s">
        <v>178</v>
      </c>
      <c r="AW648" s="14" t="s">
        <v>39</v>
      </c>
      <c r="AX648" s="14" t="s">
        <v>77</v>
      </c>
      <c r="AY648" s="244" t="s">
        <v>168</v>
      </c>
    </row>
    <row r="649" s="13" customFormat="1">
      <c r="A649" s="13"/>
      <c r="B649" s="224"/>
      <c r="C649" s="225"/>
      <c r="D649" s="219" t="s">
        <v>182</v>
      </c>
      <c r="E649" s="226" t="s">
        <v>32</v>
      </c>
      <c r="F649" s="227" t="s">
        <v>227</v>
      </c>
      <c r="G649" s="225"/>
      <c r="H649" s="226" t="s">
        <v>32</v>
      </c>
      <c r="I649" s="228"/>
      <c r="J649" s="225"/>
      <c r="K649" s="225"/>
      <c r="L649" s="229"/>
      <c r="M649" s="230"/>
      <c r="N649" s="231"/>
      <c r="O649" s="231"/>
      <c r="P649" s="231"/>
      <c r="Q649" s="231"/>
      <c r="R649" s="231"/>
      <c r="S649" s="231"/>
      <c r="T649" s="232"/>
      <c r="U649" s="13"/>
      <c r="V649" s="13"/>
      <c r="W649" s="13"/>
      <c r="X649" s="13"/>
      <c r="Y649" s="13"/>
      <c r="Z649" s="13"/>
      <c r="AA649" s="13"/>
      <c r="AB649" s="13"/>
      <c r="AC649" s="13"/>
      <c r="AD649" s="13"/>
      <c r="AE649" s="13"/>
      <c r="AT649" s="233" t="s">
        <v>182</v>
      </c>
      <c r="AU649" s="233" t="s">
        <v>178</v>
      </c>
      <c r="AV649" s="13" t="s">
        <v>85</v>
      </c>
      <c r="AW649" s="13" t="s">
        <v>39</v>
      </c>
      <c r="AX649" s="13" t="s">
        <v>77</v>
      </c>
      <c r="AY649" s="233" t="s">
        <v>168</v>
      </c>
    </row>
    <row r="650" s="14" customFormat="1">
      <c r="A650" s="14"/>
      <c r="B650" s="234"/>
      <c r="C650" s="235"/>
      <c r="D650" s="219" t="s">
        <v>182</v>
      </c>
      <c r="E650" s="236" t="s">
        <v>32</v>
      </c>
      <c r="F650" s="237" t="s">
        <v>242</v>
      </c>
      <c r="G650" s="235"/>
      <c r="H650" s="238">
        <v>13.365</v>
      </c>
      <c r="I650" s="239"/>
      <c r="J650" s="235"/>
      <c r="K650" s="235"/>
      <c r="L650" s="240"/>
      <c r="M650" s="241"/>
      <c r="N650" s="242"/>
      <c r="O650" s="242"/>
      <c r="P650" s="242"/>
      <c r="Q650" s="242"/>
      <c r="R650" s="242"/>
      <c r="S650" s="242"/>
      <c r="T650" s="243"/>
      <c r="U650" s="14"/>
      <c r="V650" s="14"/>
      <c r="W650" s="14"/>
      <c r="X650" s="14"/>
      <c r="Y650" s="14"/>
      <c r="Z650" s="14"/>
      <c r="AA650" s="14"/>
      <c r="AB650" s="14"/>
      <c r="AC650" s="14"/>
      <c r="AD650" s="14"/>
      <c r="AE650" s="14"/>
      <c r="AT650" s="244" t="s">
        <v>182</v>
      </c>
      <c r="AU650" s="244" t="s">
        <v>178</v>
      </c>
      <c r="AV650" s="14" t="s">
        <v>178</v>
      </c>
      <c r="AW650" s="14" t="s">
        <v>39</v>
      </c>
      <c r="AX650" s="14" t="s">
        <v>77</v>
      </c>
      <c r="AY650" s="244" t="s">
        <v>168</v>
      </c>
    </row>
    <row r="651" s="14" customFormat="1">
      <c r="A651" s="14"/>
      <c r="B651" s="234"/>
      <c r="C651" s="235"/>
      <c r="D651" s="219" t="s">
        <v>182</v>
      </c>
      <c r="E651" s="236" t="s">
        <v>32</v>
      </c>
      <c r="F651" s="237" t="s">
        <v>243</v>
      </c>
      <c r="G651" s="235"/>
      <c r="H651" s="238">
        <v>6.9299999999999997</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182</v>
      </c>
      <c r="AU651" s="244" t="s">
        <v>178</v>
      </c>
      <c r="AV651" s="14" t="s">
        <v>178</v>
      </c>
      <c r="AW651" s="14" t="s">
        <v>39</v>
      </c>
      <c r="AX651" s="14" t="s">
        <v>77</v>
      </c>
      <c r="AY651" s="244" t="s">
        <v>168</v>
      </c>
    </row>
    <row r="652" s="14" customFormat="1">
      <c r="A652" s="14"/>
      <c r="B652" s="234"/>
      <c r="C652" s="235"/>
      <c r="D652" s="219" t="s">
        <v>182</v>
      </c>
      <c r="E652" s="236" t="s">
        <v>32</v>
      </c>
      <c r="F652" s="237" t="s">
        <v>244</v>
      </c>
      <c r="G652" s="235"/>
      <c r="H652" s="238">
        <v>12.375</v>
      </c>
      <c r="I652" s="239"/>
      <c r="J652" s="235"/>
      <c r="K652" s="235"/>
      <c r="L652" s="240"/>
      <c r="M652" s="241"/>
      <c r="N652" s="242"/>
      <c r="O652" s="242"/>
      <c r="P652" s="242"/>
      <c r="Q652" s="242"/>
      <c r="R652" s="242"/>
      <c r="S652" s="242"/>
      <c r="T652" s="243"/>
      <c r="U652" s="14"/>
      <c r="V652" s="14"/>
      <c r="W652" s="14"/>
      <c r="X652" s="14"/>
      <c r="Y652" s="14"/>
      <c r="Z652" s="14"/>
      <c r="AA652" s="14"/>
      <c r="AB652" s="14"/>
      <c r="AC652" s="14"/>
      <c r="AD652" s="14"/>
      <c r="AE652" s="14"/>
      <c r="AT652" s="244" t="s">
        <v>182</v>
      </c>
      <c r="AU652" s="244" t="s">
        <v>178</v>
      </c>
      <c r="AV652" s="14" t="s">
        <v>178</v>
      </c>
      <c r="AW652" s="14" t="s">
        <v>39</v>
      </c>
      <c r="AX652" s="14" t="s">
        <v>77</v>
      </c>
      <c r="AY652" s="244" t="s">
        <v>168</v>
      </c>
    </row>
    <row r="653" s="14" customFormat="1">
      <c r="A653" s="14"/>
      <c r="B653" s="234"/>
      <c r="C653" s="235"/>
      <c r="D653" s="219" t="s">
        <v>182</v>
      </c>
      <c r="E653" s="236" t="s">
        <v>32</v>
      </c>
      <c r="F653" s="237" t="s">
        <v>245</v>
      </c>
      <c r="G653" s="235"/>
      <c r="H653" s="238">
        <v>1.782</v>
      </c>
      <c r="I653" s="239"/>
      <c r="J653" s="235"/>
      <c r="K653" s="235"/>
      <c r="L653" s="240"/>
      <c r="M653" s="241"/>
      <c r="N653" s="242"/>
      <c r="O653" s="242"/>
      <c r="P653" s="242"/>
      <c r="Q653" s="242"/>
      <c r="R653" s="242"/>
      <c r="S653" s="242"/>
      <c r="T653" s="243"/>
      <c r="U653" s="14"/>
      <c r="V653" s="14"/>
      <c r="W653" s="14"/>
      <c r="X653" s="14"/>
      <c r="Y653" s="14"/>
      <c r="Z653" s="14"/>
      <c r="AA653" s="14"/>
      <c r="AB653" s="14"/>
      <c r="AC653" s="14"/>
      <c r="AD653" s="14"/>
      <c r="AE653" s="14"/>
      <c r="AT653" s="244" t="s">
        <v>182</v>
      </c>
      <c r="AU653" s="244" t="s">
        <v>178</v>
      </c>
      <c r="AV653" s="14" t="s">
        <v>178</v>
      </c>
      <c r="AW653" s="14" t="s">
        <v>39</v>
      </c>
      <c r="AX653" s="14" t="s">
        <v>77</v>
      </c>
      <c r="AY653" s="244" t="s">
        <v>168</v>
      </c>
    </row>
    <row r="654" s="14" customFormat="1">
      <c r="A654" s="14"/>
      <c r="B654" s="234"/>
      <c r="C654" s="235"/>
      <c r="D654" s="219" t="s">
        <v>182</v>
      </c>
      <c r="E654" s="236" t="s">
        <v>32</v>
      </c>
      <c r="F654" s="237" t="s">
        <v>246</v>
      </c>
      <c r="G654" s="235"/>
      <c r="H654" s="238">
        <v>3.8279999999999998</v>
      </c>
      <c r="I654" s="239"/>
      <c r="J654" s="235"/>
      <c r="K654" s="235"/>
      <c r="L654" s="240"/>
      <c r="M654" s="241"/>
      <c r="N654" s="242"/>
      <c r="O654" s="242"/>
      <c r="P654" s="242"/>
      <c r="Q654" s="242"/>
      <c r="R654" s="242"/>
      <c r="S654" s="242"/>
      <c r="T654" s="243"/>
      <c r="U654" s="14"/>
      <c r="V654" s="14"/>
      <c r="W654" s="14"/>
      <c r="X654" s="14"/>
      <c r="Y654" s="14"/>
      <c r="Z654" s="14"/>
      <c r="AA654" s="14"/>
      <c r="AB654" s="14"/>
      <c r="AC654" s="14"/>
      <c r="AD654" s="14"/>
      <c r="AE654" s="14"/>
      <c r="AT654" s="244" t="s">
        <v>182</v>
      </c>
      <c r="AU654" s="244" t="s">
        <v>178</v>
      </c>
      <c r="AV654" s="14" t="s">
        <v>178</v>
      </c>
      <c r="AW654" s="14" t="s">
        <v>39</v>
      </c>
      <c r="AX654" s="14" t="s">
        <v>77</v>
      </c>
      <c r="AY654" s="244" t="s">
        <v>168</v>
      </c>
    </row>
    <row r="655" s="14" customFormat="1">
      <c r="A655" s="14"/>
      <c r="B655" s="234"/>
      <c r="C655" s="235"/>
      <c r="D655" s="219" t="s">
        <v>182</v>
      </c>
      <c r="E655" s="236" t="s">
        <v>32</v>
      </c>
      <c r="F655" s="237" t="s">
        <v>247</v>
      </c>
      <c r="G655" s="235"/>
      <c r="H655" s="238">
        <v>0.98999999999999999</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182</v>
      </c>
      <c r="AU655" s="244" t="s">
        <v>178</v>
      </c>
      <c r="AV655" s="14" t="s">
        <v>178</v>
      </c>
      <c r="AW655" s="14" t="s">
        <v>39</v>
      </c>
      <c r="AX655" s="14" t="s">
        <v>77</v>
      </c>
      <c r="AY655" s="244" t="s">
        <v>168</v>
      </c>
    </row>
    <row r="656" s="13" customFormat="1">
      <c r="A656" s="13"/>
      <c r="B656" s="224"/>
      <c r="C656" s="225"/>
      <c r="D656" s="219" t="s">
        <v>182</v>
      </c>
      <c r="E656" s="226" t="s">
        <v>32</v>
      </c>
      <c r="F656" s="227" t="s">
        <v>248</v>
      </c>
      <c r="G656" s="225"/>
      <c r="H656" s="226" t="s">
        <v>32</v>
      </c>
      <c r="I656" s="228"/>
      <c r="J656" s="225"/>
      <c r="K656" s="225"/>
      <c r="L656" s="229"/>
      <c r="M656" s="230"/>
      <c r="N656" s="231"/>
      <c r="O656" s="231"/>
      <c r="P656" s="231"/>
      <c r="Q656" s="231"/>
      <c r="R656" s="231"/>
      <c r="S656" s="231"/>
      <c r="T656" s="232"/>
      <c r="U656" s="13"/>
      <c r="V656" s="13"/>
      <c r="W656" s="13"/>
      <c r="X656" s="13"/>
      <c r="Y656" s="13"/>
      <c r="Z656" s="13"/>
      <c r="AA656" s="13"/>
      <c r="AB656" s="13"/>
      <c r="AC656" s="13"/>
      <c r="AD656" s="13"/>
      <c r="AE656" s="13"/>
      <c r="AT656" s="233" t="s">
        <v>182</v>
      </c>
      <c r="AU656" s="233" t="s">
        <v>178</v>
      </c>
      <c r="AV656" s="13" t="s">
        <v>85</v>
      </c>
      <c r="AW656" s="13" t="s">
        <v>39</v>
      </c>
      <c r="AX656" s="13" t="s">
        <v>77</v>
      </c>
      <c r="AY656" s="233" t="s">
        <v>168</v>
      </c>
    </row>
    <row r="657" s="14" customFormat="1">
      <c r="A657" s="14"/>
      <c r="B657" s="234"/>
      <c r="C657" s="235"/>
      <c r="D657" s="219" t="s">
        <v>182</v>
      </c>
      <c r="E657" s="236" t="s">
        <v>32</v>
      </c>
      <c r="F657" s="237" t="s">
        <v>249</v>
      </c>
      <c r="G657" s="235"/>
      <c r="H657" s="238">
        <v>8.0500000000000007</v>
      </c>
      <c r="I657" s="239"/>
      <c r="J657" s="235"/>
      <c r="K657" s="235"/>
      <c r="L657" s="240"/>
      <c r="M657" s="241"/>
      <c r="N657" s="242"/>
      <c r="O657" s="242"/>
      <c r="P657" s="242"/>
      <c r="Q657" s="242"/>
      <c r="R657" s="242"/>
      <c r="S657" s="242"/>
      <c r="T657" s="243"/>
      <c r="U657" s="14"/>
      <c r="V657" s="14"/>
      <c r="W657" s="14"/>
      <c r="X657" s="14"/>
      <c r="Y657" s="14"/>
      <c r="Z657" s="14"/>
      <c r="AA657" s="14"/>
      <c r="AB657" s="14"/>
      <c r="AC657" s="14"/>
      <c r="AD657" s="14"/>
      <c r="AE657" s="14"/>
      <c r="AT657" s="244" t="s">
        <v>182</v>
      </c>
      <c r="AU657" s="244" t="s">
        <v>178</v>
      </c>
      <c r="AV657" s="14" t="s">
        <v>178</v>
      </c>
      <c r="AW657" s="14" t="s">
        <v>39</v>
      </c>
      <c r="AX657" s="14" t="s">
        <v>77</v>
      </c>
      <c r="AY657" s="244" t="s">
        <v>168</v>
      </c>
    </row>
    <row r="658" s="13" customFormat="1">
      <c r="A658" s="13"/>
      <c r="B658" s="224"/>
      <c r="C658" s="225"/>
      <c r="D658" s="219" t="s">
        <v>182</v>
      </c>
      <c r="E658" s="226" t="s">
        <v>32</v>
      </c>
      <c r="F658" s="227" t="s">
        <v>250</v>
      </c>
      <c r="G658" s="225"/>
      <c r="H658" s="226" t="s">
        <v>32</v>
      </c>
      <c r="I658" s="228"/>
      <c r="J658" s="225"/>
      <c r="K658" s="225"/>
      <c r="L658" s="229"/>
      <c r="M658" s="230"/>
      <c r="N658" s="231"/>
      <c r="O658" s="231"/>
      <c r="P658" s="231"/>
      <c r="Q658" s="231"/>
      <c r="R658" s="231"/>
      <c r="S658" s="231"/>
      <c r="T658" s="232"/>
      <c r="U658" s="13"/>
      <c r="V658" s="13"/>
      <c r="W658" s="13"/>
      <c r="X658" s="13"/>
      <c r="Y658" s="13"/>
      <c r="Z658" s="13"/>
      <c r="AA658" s="13"/>
      <c r="AB658" s="13"/>
      <c r="AC658" s="13"/>
      <c r="AD658" s="13"/>
      <c r="AE658" s="13"/>
      <c r="AT658" s="233" t="s">
        <v>182</v>
      </c>
      <c r="AU658" s="233" t="s">
        <v>178</v>
      </c>
      <c r="AV658" s="13" t="s">
        <v>85</v>
      </c>
      <c r="AW658" s="13" t="s">
        <v>39</v>
      </c>
      <c r="AX658" s="13" t="s">
        <v>77</v>
      </c>
      <c r="AY658" s="233" t="s">
        <v>168</v>
      </c>
    </row>
    <row r="659" s="13" customFormat="1">
      <c r="A659" s="13"/>
      <c r="B659" s="224"/>
      <c r="C659" s="225"/>
      <c r="D659" s="219" t="s">
        <v>182</v>
      </c>
      <c r="E659" s="226" t="s">
        <v>32</v>
      </c>
      <c r="F659" s="227" t="s">
        <v>227</v>
      </c>
      <c r="G659" s="225"/>
      <c r="H659" s="226" t="s">
        <v>32</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182</v>
      </c>
      <c r="AU659" s="233" t="s">
        <v>178</v>
      </c>
      <c r="AV659" s="13" t="s">
        <v>85</v>
      </c>
      <c r="AW659" s="13" t="s">
        <v>39</v>
      </c>
      <c r="AX659" s="13" t="s">
        <v>77</v>
      </c>
      <c r="AY659" s="233" t="s">
        <v>168</v>
      </c>
    </row>
    <row r="660" s="14" customFormat="1">
      <c r="A660" s="14"/>
      <c r="B660" s="234"/>
      <c r="C660" s="235"/>
      <c r="D660" s="219" t="s">
        <v>182</v>
      </c>
      <c r="E660" s="236" t="s">
        <v>32</v>
      </c>
      <c r="F660" s="237" t="s">
        <v>251</v>
      </c>
      <c r="G660" s="235"/>
      <c r="H660" s="238">
        <v>4.4550000000000001</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182</v>
      </c>
      <c r="AU660" s="244" t="s">
        <v>178</v>
      </c>
      <c r="AV660" s="14" t="s">
        <v>178</v>
      </c>
      <c r="AW660" s="14" t="s">
        <v>39</v>
      </c>
      <c r="AX660" s="14" t="s">
        <v>77</v>
      </c>
      <c r="AY660" s="244" t="s">
        <v>168</v>
      </c>
    </row>
    <row r="661" s="14" customFormat="1">
      <c r="A661" s="14"/>
      <c r="B661" s="234"/>
      <c r="C661" s="235"/>
      <c r="D661" s="219" t="s">
        <v>182</v>
      </c>
      <c r="E661" s="236" t="s">
        <v>32</v>
      </c>
      <c r="F661" s="237" t="s">
        <v>252</v>
      </c>
      <c r="G661" s="235"/>
      <c r="H661" s="238">
        <v>2.9700000000000002</v>
      </c>
      <c r="I661" s="239"/>
      <c r="J661" s="235"/>
      <c r="K661" s="235"/>
      <c r="L661" s="240"/>
      <c r="M661" s="241"/>
      <c r="N661" s="242"/>
      <c r="O661" s="242"/>
      <c r="P661" s="242"/>
      <c r="Q661" s="242"/>
      <c r="R661" s="242"/>
      <c r="S661" s="242"/>
      <c r="T661" s="243"/>
      <c r="U661" s="14"/>
      <c r="V661" s="14"/>
      <c r="W661" s="14"/>
      <c r="X661" s="14"/>
      <c r="Y661" s="14"/>
      <c r="Z661" s="14"/>
      <c r="AA661" s="14"/>
      <c r="AB661" s="14"/>
      <c r="AC661" s="14"/>
      <c r="AD661" s="14"/>
      <c r="AE661" s="14"/>
      <c r="AT661" s="244" t="s">
        <v>182</v>
      </c>
      <c r="AU661" s="244" t="s">
        <v>178</v>
      </c>
      <c r="AV661" s="14" t="s">
        <v>178</v>
      </c>
      <c r="AW661" s="14" t="s">
        <v>39</v>
      </c>
      <c r="AX661" s="14" t="s">
        <v>77</v>
      </c>
      <c r="AY661" s="244" t="s">
        <v>168</v>
      </c>
    </row>
    <row r="662" s="14" customFormat="1">
      <c r="A662" s="14"/>
      <c r="B662" s="234"/>
      <c r="C662" s="235"/>
      <c r="D662" s="219" t="s">
        <v>182</v>
      </c>
      <c r="E662" s="236" t="s">
        <v>32</v>
      </c>
      <c r="F662" s="237" t="s">
        <v>253</v>
      </c>
      <c r="G662" s="235"/>
      <c r="H662" s="238">
        <v>2.4750000000000001</v>
      </c>
      <c r="I662" s="239"/>
      <c r="J662" s="235"/>
      <c r="K662" s="235"/>
      <c r="L662" s="240"/>
      <c r="M662" s="241"/>
      <c r="N662" s="242"/>
      <c r="O662" s="242"/>
      <c r="P662" s="242"/>
      <c r="Q662" s="242"/>
      <c r="R662" s="242"/>
      <c r="S662" s="242"/>
      <c r="T662" s="243"/>
      <c r="U662" s="14"/>
      <c r="V662" s="14"/>
      <c r="W662" s="14"/>
      <c r="X662" s="14"/>
      <c r="Y662" s="14"/>
      <c r="Z662" s="14"/>
      <c r="AA662" s="14"/>
      <c r="AB662" s="14"/>
      <c r="AC662" s="14"/>
      <c r="AD662" s="14"/>
      <c r="AE662" s="14"/>
      <c r="AT662" s="244" t="s">
        <v>182</v>
      </c>
      <c r="AU662" s="244" t="s">
        <v>178</v>
      </c>
      <c r="AV662" s="14" t="s">
        <v>178</v>
      </c>
      <c r="AW662" s="14" t="s">
        <v>39</v>
      </c>
      <c r="AX662" s="14" t="s">
        <v>77</v>
      </c>
      <c r="AY662" s="244" t="s">
        <v>168</v>
      </c>
    </row>
    <row r="663" s="14" customFormat="1">
      <c r="A663" s="14"/>
      <c r="B663" s="234"/>
      <c r="C663" s="235"/>
      <c r="D663" s="219" t="s">
        <v>182</v>
      </c>
      <c r="E663" s="236" t="s">
        <v>32</v>
      </c>
      <c r="F663" s="237" t="s">
        <v>254</v>
      </c>
      <c r="G663" s="235"/>
      <c r="H663" s="238">
        <v>0.59399999999999997</v>
      </c>
      <c r="I663" s="239"/>
      <c r="J663" s="235"/>
      <c r="K663" s="235"/>
      <c r="L663" s="240"/>
      <c r="M663" s="241"/>
      <c r="N663" s="242"/>
      <c r="O663" s="242"/>
      <c r="P663" s="242"/>
      <c r="Q663" s="242"/>
      <c r="R663" s="242"/>
      <c r="S663" s="242"/>
      <c r="T663" s="243"/>
      <c r="U663" s="14"/>
      <c r="V663" s="14"/>
      <c r="W663" s="14"/>
      <c r="X663" s="14"/>
      <c r="Y663" s="14"/>
      <c r="Z663" s="14"/>
      <c r="AA663" s="14"/>
      <c r="AB663" s="14"/>
      <c r="AC663" s="14"/>
      <c r="AD663" s="14"/>
      <c r="AE663" s="14"/>
      <c r="AT663" s="244" t="s">
        <v>182</v>
      </c>
      <c r="AU663" s="244" t="s">
        <v>178</v>
      </c>
      <c r="AV663" s="14" t="s">
        <v>178</v>
      </c>
      <c r="AW663" s="14" t="s">
        <v>39</v>
      </c>
      <c r="AX663" s="14" t="s">
        <v>77</v>
      </c>
      <c r="AY663" s="244" t="s">
        <v>168</v>
      </c>
    </row>
    <row r="664" s="14" customFormat="1">
      <c r="A664" s="14"/>
      <c r="B664" s="234"/>
      <c r="C664" s="235"/>
      <c r="D664" s="219" t="s">
        <v>182</v>
      </c>
      <c r="E664" s="236" t="s">
        <v>32</v>
      </c>
      <c r="F664" s="237" t="s">
        <v>255</v>
      </c>
      <c r="G664" s="235"/>
      <c r="H664" s="238">
        <v>0.79200000000000004</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182</v>
      </c>
      <c r="AU664" s="244" t="s">
        <v>178</v>
      </c>
      <c r="AV664" s="14" t="s">
        <v>178</v>
      </c>
      <c r="AW664" s="14" t="s">
        <v>39</v>
      </c>
      <c r="AX664" s="14" t="s">
        <v>77</v>
      </c>
      <c r="AY664" s="244" t="s">
        <v>168</v>
      </c>
    </row>
    <row r="665" s="14" customFormat="1">
      <c r="A665" s="14"/>
      <c r="B665" s="234"/>
      <c r="C665" s="235"/>
      <c r="D665" s="219" t="s">
        <v>182</v>
      </c>
      <c r="E665" s="236" t="s">
        <v>32</v>
      </c>
      <c r="F665" s="237" t="s">
        <v>256</v>
      </c>
      <c r="G665" s="235"/>
      <c r="H665" s="238">
        <v>0.495</v>
      </c>
      <c r="I665" s="239"/>
      <c r="J665" s="235"/>
      <c r="K665" s="235"/>
      <c r="L665" s="240"/>
      <c r="M665" s="241"/>
      <c r="N665" s="242"/>
      <c r="O665" s="242"/>
      <c r="P665" s="242"/>
      <c r="Q665" s="242"/>
      <c r="R665" s="242"/>
      <c r="S665" s="242"/>
      <c r="T665" s="243"/>
      <c r="U665" s="14"/>
      <c r="V665" s="14"/>
      <c r="W665" s="14"/>
      <c r="X665" s="14"/>
      <c r="Y665" s="14"/>
      <c r="Z665" s="14"/>
      <c r="AA665" s="14"/>
      <c r="AB665" s="14"/>
      <c r="AC665" s="14"/>
      <c r="AD665" s="14"/>
      <c r="AE665" s="14"/>
      <c r="AT665" s="244" t="s">
        <v>182</v>
      </c>
      <c r="AU665" s="244" t="s">
        <v>178</v>
      </c>
      <c r="AV665" s="14" t="s">
        <v>178</v>
      </c>
      <c r="AW665" s="14" t="s">
        <v>39</v>
      </c>
      <c r="AX665" s="14" t="s">
        <v>77</v>
      </c>
      <c r="AY665" s="244" t="s">
        <v>168</v>
      </c>
    </row>
    <row r="666" s="13" customFormat="1">
      <c r="A666" s="13"/>
      <c r="B666" s="224"/>
      <c r="C666" s="225"/>
      <c r="D666" s="219" t="s">
        <v>182</v>
      </c>
      <c r="E666" s="226" t="s">
        <v>32</v>
      </c>
      <c r="F666" s="227" t="s">
        <v>257</v>
      </c>
      <c r="G666" s="225"/>
      <c r="H666" s="226" t="s">
        <v>32</v>
      </c>
      <c r="I666" s="228"/>
      <c r="J666" s="225"/>
      <c r="K666" s="225"/>
      <c r="L666" s="229"/>
      <c r="M666" s="230"/>
      <c r="N666" s="231"/>
      <c r="O666" s="231"/>
      <c r="P666" s="231"/>
      <c r="Q666" s="231"/>
      <c r="R666" s="231"/>
      <c r="S666" s="231"/>
      <c r="T666" s="232"/>
      <c r="U666" s="13"/>
      <c r="V666" s="13"/>
      <c r="W666" s="13"/>
      <c r="X666" s="13"/>
      <c r="Y666" s="13"/>
      <c r="Z666" s="13"/>
      <c r="AA666" s="13"/>
      <c r="AB666" s="13"/>
      <c r="AC666" s="13"/>
      <c r="AD666" s="13"/>
      <c r="AE666" s="13"/>
      <c r="AT666" s="233" t="s">
        <v>182</v>
      </c>
      <c r="AU666" s="233" t="s">
        <v>178</v>
      </c>
      <c r="AV666" s="13" t="s">
        <v>85</v>
      </c>
      <c r="AW666" s="13" t="s">
        <v>39</v>
      </c>
      <c r="AX666" s="13" t="s">
        <v>77</v>
      </c>
      <c r="AY666" s="233" t="s">
        <v>168</v>
      </c>
    </row>
    <row r="667" s="14" customFormat="1">
      <c r="A667" s="14"/>
      <c r="B667" s="234"/>
      <c r="C667" s="235"/>
      <c r="D667" s="219" t="s">
        <v>182</v>
      </c>
      <c r="E667" s="236" t="s">
        <v>32</v>
      </c>
      <c r="F667" s="237" t="s">
        <v>258</v>
      </c>
      <c r="G667" s="235"/>
      <c r="H667" s="238">
        <v>1.617</v>
      </c>
      <c r="I667" s="239"/>
      <c r="J667" s="235"/>
      <c r="K667" s="235"/>
      <c r="L667" s="240"/>
      <c r="M667" s="241"/>
      <c r="N667" s="242"/>
      <c r="O667" s="242"/>
      <c r="P667" s="242"/>
      <c r="Q667" s="242"/>
      <c r="R667" s="242"/>
      <c r="S667" s="242"/>
      <c r="T667" s="243"/>
      <c r="U667" s="14"/>
      <c r="V667" s="14"/>
      <c r="W667" s="14"/>
      <c r="X667" s="14"/>
      <c r="Y667" s="14"/>
      <c r="Z667" s="14"/>
      <c r="AA667" s="14"/>
      <c r="AB667" s="14"/>
      <c r="AC667" s="14"/>
      <c r="AD667" s="14"/>
      <c r="AE667" s="14"/>
      <c r="AT667" s="244" t="s">
        <v>182</v>
      </c>
      <c r="AU667" s="244" t="s">
        <v>178</v>
      </c>
      <c r="AV667" s="14" t="s">
        <v>178</v>
      </c>
      <c r="AW667" s="14" t="s">
        <v>39</v>
      </c>
      <c r="AX667" s="14" t="s">
        <v>77</v>
      </c>
      <c r="AY667" s="244" t="s">
        <v>168</v>
      </c>
    </row>
    <row r="668" s="15" customFormat="1">
      <c r="A668" s="15"/>
      <c r="B668" s="245"/>
      <c r="C668" s="246"/>
      <c r="D668" s="219" t="s">
        <v>182</v>
      </c>
      <c r="E668" s="247" t="s">
        <v>32</v>
      </c>
      <c r="F668" s="248" t="s">
        <v>200</v>
      </c>
      <c r="G668" s="246"/>
      <c r="H668" s="249">
        <v>385.63800000000003</v>
      </c>
      <c r="I668" s="250"/>
      <c r="J668" s="246"/>
      <c r="K668" s="246"/>
      <c r="L668" s="251"/>
      <c r="M668" s="252"/>
      <c r="N668" s="253"/>
      <c r="O668" s="253"/>
      <c r="P668" s="253"/>
      <c r="Q668" s="253"/>
      <c r="R668" s="253"/>
      <c r="S668" s="253"/>
      <c r="T668" s="254"/>
      <c r="U668" s="15"/>
      <c r="V668" s="15"/>
      <c r="W668" s="15"/>
      <c r="X668" s="15"/>
      <c r="Y668" s="15"/>
      <c r="Z668" s="15"/>
      <c r="AA668" s="15"/>
      <c r="AB668" s="15"/>
      <c r="AC668" s="15"/>
      <c r="AD668" s="15"/>
      <c r="AE668" s="15"/>
      <c r="AT668" s="255" t="s">
        <v>182</v>
      </c>
      <c r="AU668" s="255" t="s">
        <v>178</v>
      </c>
      <c r="AV668" s="15" t="s">
        <v>177</v>
      </c>
      <c r="AW668" s="15" t="s">
        <v>39</v>
      </c>
      <c r="AX668" s="15" t="s">
        <v>85</v>
      </c>
      <c r="AY668" s="255" t="s">
        <v>168</v>
      </c>
    </row>
    <row r="669" s="12" customFormat="1" ht="20.88" customHeight="1">
      <c r="A669" s="12"/>
      <c r="B669" s="190"/>
      <c r="C669" s="191"/>
      <c r="D669" s="192" t="s">
        <v>76</v>
      </c>
      <c r="E669" s="204" t="s">
        <v>508</v>
      </c>
      <c r="F669" s="204" t="s">
        <v>509</v>
      </c>
      <c r="G669" s="191"/>
      <c r="H669" s="191"/>
      <c r="I669" s="194"/>
      <c r="J669" s="205">
        <f>BK669</f>
        <v>0</v>
      </c>
      <c r="K669" s="191"/>
      <c r="L669" s="196"/>
      <c r="M669" s="197"/>
      <c r="N669" s="198"/>
      <c r="O669" s="198"/>
      <c r="P669" s="199">
        <f>SUM(P670:P695)</f>
        <v>0</v>
      </c>
      <c r="Q669" s="198"/>
      <c r="R669" s="199">
        <f>SUM(R670:R695)</f>
        <v>0</v>
      </c>
      <c r="S669" s="198"/>
      <c r="T669" s="200">
        <f>SUM(T670:T695)</f>
        <v>0</v>
      </c>
      <c r="U669" s="12"/>
      <c r="V669" s="12"/>
      <c r="W669" s="12"/>
      <c r="X669" s="12"/>
      <c r="Y669" s="12"/>
      <c r="Z669" s="12"/>
      <c r="AA669" s="12"/>
      <c r="AB669" s="12"/>
      <c r="AC669" s="12"/>
      <c r="AD669" s="12"/>
      <c r="AE669" s="12"/>
      <c r="AR669" s="201" t="s">
        <v>85</v>
      </c>
      <c r="AT669" s="202" t="s">
        <v>76</v>
      </c>
      <c r="AU669" s="202" t="s">
        <v>178</v>
      </c>
      <c r="AY669" s="201" t="s">
        <v>168</v>
      </c>
      <c r="BK669" s="203">
        <f>SUM(BK670:BK695)</f>
        <v>0</v>
      </c>
    </row>
    <row r="670" s="2" customFormat="1" ht="49.05" customHeight="1">
      <c r="A670" s="40"/>
      <c r="B670" s="41"/>
      <c r="C670" s="206" t="s">
        <v>510</v>
      </c>
      <c r="D670" s="206" t="s">
        <v>172</v>
      </c>
      <c r="E670" s="207" t="s">
        <v>511</v>
      </c>
      <c r="F670" s="208" t="s">
        <v>512</v>
      </c>
      <c r="G670" s="209" t="s">
        <v>175</v>
      </c>
      <c r="H670" s="210">
        <v>414</v>
      </c>
      <c r="I670" s="211"/>
      <c r="J670" s="212">
        <f>ROUND(I670*H670,2)</f>
        <v>0</v>
      </c>
      <c r="K670" s="208" t="s">
        <v>176</v>
      </c>
      <c r="L670" s="46"/>
      <c r="M670" s="213" t="s">
        <v>32</v>
      </c>
      <c r="N670" s="214" t="s">
        <v>49</v>
      </c>
      <c r="O670" s="86"/>
      <c r="P670" s="215">
        <f>O670*H670</f>
        <v>0</v>
      </c>
      <c r="Q670" s="215">
        <v>0</v>
      </c>
      <c r="R670" s="215">
        <f>Q670*H670</f>
        <v>0</v>
      </c>
      <c r="S670" s="215">
        <v>0</v>
      </c>
      <c r="T670" s="216">
        <f>S670*H670</f>
        <v>0</v>
      </c>
      <c r="U670" s="40"/>
      <c r="V670" s="40"/>
      <c r="W670" s="40"/>
      <c r="X670" s="40"/>
      <c r="Y670" s="40"/>
      <c r="Z670" s="40"/>
      <c r="AA670" s="40"/>
      <c r="AB670" s="40"/>
      <c r="AC670" s="40"/>
      <c r="AD670" s="40"/>
      <c r="AE670" s="40"/>
      <c r="AR670" s="217" t="s">
        <v>177</v>
      </c>
      <c r="AT670" s="217" t="s">
        <v>172</v>
      </c>
      <c r="AU670" s="217" t="s">
        <v>205</v>
      </c>
      <c r="AY670" s="18" t="s">
        <v>168</v>
      </c>
      <c r="BE670" s="218">
        <f>IF(N670="základní",J670,0)</f>
        <v>0</v>
      </c>
      <c r="BF670" s="218">
        <f>IF(N670="snížená",J670,0)</f>
        <v>0</v>
      </c>
      <c r="BG670" s="218">
        <f>IF(N670="zákl. přenesená",J670,0)</f>
        <v>0</v>
      </c>
      <c r="BH670" s="218">
        <f>IF(N670="sníž. přenesená",J670,0)</f>
        <v>0</v>
      </c>
      <c r="BI670" s="218">
        <f>IF(N670="nulová",J670,0)</f>
        <v>0</v>
      </c>
      <c r="BJ670" s="18" t="s">
        <v>178</v>
      </c>
      <c r="BK670" s="218">
        <f>ROUND(I670*H670,2)</f>
        <v>0</v>
      </c>
      <c r="BL670" s="18" t="s">
        <v>177</v>
      </c>
      <c r="BM670" s="217" t="s">
        <v>513</v>
      </c>
    </row>
    <row r="671" s="2" customFormat="1">
      <c r="A671" s="40"/>
      <c r="B671" s="41"/>
      <c r="C671" s="42"/>
      <c r="D671" s="219" t="s">
        <v>180</v>
      </c>
      <c r="E671" s="42"/>
      <c r="F671" s="220" t="s">
        <v>514</v>
      </c>
      <c r="G671" s="42"/>
      <c r="H671" s="42"/>
      <c r="I671" s="221"/>
      <c r="J671" s="42"/>
      <c r="K671" s="42"/>
      <c r="L671" s="46"/>
      <c r="M671" s="222"/>
      <c r="N671" s="223"/>
      <c r="O671" s="86"/>
      <c r="P671" s="86"/>
      <c r="Q671" s="86"/>
      <c r="R671" s="86"/>
      <c r="S671" s="86"/>
      <c r="T671" s="87"/>
      <c r="U671" s="40"/>
      <c r="V671" s="40"/>
      <c r="W671" s="40"/>
      <c r="X671" s="40"/>
      <c r="Y671" s="40"/>
      <c r="Z671" s="40"/>
      <c r="AA671" s="40"/>
      <c r="AB671" s="40"/>
      <c r="AC671" s="40"/>
      <c r="AD671" s="40"/>
      <c r="AE671" s="40"/>
      <c r="AT671" s="18" t="s">
        <v>180</v>
      </c>
      <c r="AU671" s="18" t="s">
        <v>205</v>
      </c>
    </row>
    <row r="672" s="14" customFormat="1">
      <c r="A672" s="14"/>
      <c r="B672" s="234"/>
      <c r="C672" s="235"/>
      <c r="D672" s="219" t="s">
        <v>182</v>
      </c>
      <c r="E672" s="236" t="s">
        <v>32</v>
      </c>
      <c r="F672" s="237" t="s">
        <v>515</v>
      </c>
      <c r="G672" s="235"/>
      <c r="H672" s="238">
        <v>414</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182</v>
      </c>
      <c r="AU672" s="244" t="s">
        <v>205</v>
      </c>
      <c r="AV672" s="14" t="s">
        <v>178</v>
      </c>
      <c r="AW672" s="14" t="s">
        <v>39</v>
      </c>
      <c r="AX672" s="14" t="s">
        <v>85</v>
      </c>
      <c r="AY672" s="244" t="s">
        <v>168</v>
      </c>
    </row>
    <row r="673" s="2" customFormat="1" ht="49.05" customHeight="1">
      <c r="A673" s="40"/>
      <c r="B673" s="41"/>
      <c r="C673" s="206" t="s">
        <v>516</v>
      </c>
      <c r="D673" s="206" t="s">
        <v>172</v>
      </c>
      <c r="E673" s="207" t="s">
        <v>517</v>
      </c>
      <c r="F673" s="208" t="s">
        <v>518</v>
      </c>
      <c r="G673" s="209" t="s">
        <v>175</v>
      </c>
      <c r="H673" s="210">
        <v>24840</v>
      </c>
      <c r="I673" s="211"/>
      <c r="J673" s="212">
        <f>ROUND(I673*H673,2)</f>
        <v>0</v>
      </c>
      <c r="K673" s="208" t="s">
        <v>176</v>
      </c>
      <c r="L673" s="46"/>
      <c r="M673" s="213" t="s">
        <v>32</v>
      </c>
      <c r="N673" s="214" t="s">
        <v>49</v>
      </c>
      <c r="O673" s="86"/>
      <c r="P673" s="215">
        <f>O673*H673</f>
        <v>0</v>
      </c>
      <c r="Q673" s="215">
        <v>0</v>
      </c>
      <c r="R673" s="215">
        <f>Q673*H673</f>
        <v>0</v>
      </c>
      <c r="S673" s="215">
        <v>0</v>
      </c>
      <c r="T673" s="216">
        <f>S673*H673</f>
        <v>0</v>
      </c>
      <c r="U673" s="40"/>
      <c r="V673" s="40"/>
      <c r="W673" s="40"/>
      <c r="X673" s="40"/>
      <c r="Y673" s="40"/>
      <c r="Z673" s="40"/>
      <c r="AA673" s="40"/>
      <c r="AB673" s="40"/>
      <c r="AC673" s="40"/>
      <c r="AD673" s="40"/>
      <c r="AE673" s="40"/>
      <c r="AR673" s="217" t="s">
        <v>177</v>
      </c>
      <c r="AT673" s="217" t="s">
        <v>172</v>
      </c>
      <c r="AU673" s="217" t="s">
        <v>205</v>
      </c>
      <c r="AY673" s="18" t="s">
        <v>168</v>
      </c>
      <c r="BE673" s="218">
        <f>IF(N673="základní",J673,0)</f>
        <v>0</v>
      </c>
      <c r="BF673" s="218">
        <f>IF(N673="snížená",J673,0)</f>
        <v>0</v>
      </c>
      <c r="BG673" s="218">
        <f>IF(N673="zákl. přenesená",J673,0)</f>
        <v>0</v>
      </c>
      <c r="BH673" s="218">
        <f>IF(N673="sníž. přenesená",J673,0)</f>
        <v>0</v>
      </c>
      <c r="BI673" s="218">
        <f>IF(N673="nulová",J673,0)</f>
        <v>0</v>
      </c>
      <c r="BJ673" s="18" t="s">
        <v>178</v>
      </c>
      <c r="BK673" s="218">
        <f>ROUND(I673*H673,2)</f>
        <v>0</v>
      </c>
      <c r="BL673" s="18" t="s">
        <v>177</v>
      </c>
      <c r="BM673" s="217" t="s">
        <v>519</v>
      </c>
    </row>
    <row r="674" s="2" customFormat="1">
      <c r="A674" s="40"/>
      <c r="B674" s="41"/>
      <c r="C674" s="42"/>
      <c r="D674" s="219" t="s">
        <v>180</v>
      </c>
      <c r="E674" s="42"/>
      <c r="F674" s="220" t="s">
        <v>514</v>
      </c>
      <c r="G674" s="42"/>
      <c r="H674" s="42"/>
      <c r="I674" s="221"/>
      <c r="J674" s="42"/>
      <c r="K674" s="42"/>
      <c r="L674" s="46"/>
      <c r="M674" s="222"/>
      <c r="N674" s="223"/>
      <c r="O674" s="86"/>
      <c r="P674" s="86"/>
      <c r="Q674" s="86"/>
      <c r="R674" s="86"/>
      <c r="S674" s="86"/>
      <c r="T674" s="87"/>
      <c r="U674" s="40"/>
      <c r="V674" s="40"/>
      <c r="W674" s="40"/>
      <c r="X674" s="40"/>
      <c r="Y674" s="40"/>
      <c r="Z674" s="40"/>
      <c r="AA674" s="40"/>
      <c r="AB674" s="40"/>
      <c r="AC674" s="40"/>
      <c r="AD674" s="40"/>
      <c r="AE674" s="40"/>
      <c r="AT674" s="18" t="s">
        <v>180</v>
      </c>
      <c r="AU674" s="18" t="s">
        <v>205</v>
      </c>
    </row>
    <row r="675" s="14" customFormat="1">
      <c r="A675" s="14"/>
      <c r="B675" s="234"/>
      <c r="C675" s="235"/>
      <c r="D675" s="219" t="s">
        <v>182</v>
      </c>
      <c r="E675" s="236" t="s">
        <v>32</v>
      </c>
      <c r="F675" s="237" t="s">
        <v>515</v>
      </c>
      <c r="G675" s="235"/>
      <c r="H675" s="238">
        <v>414</v>
      </c>
      <c r="I675" s="239"/>
      <c r="J675" s="235"/>
      <c r="K675" s="235"/>
      <c r="L675" s="240"/>
      <c r="M675" s="241"/>
      <c r="N675" s="242"/>
      <c r="O675" s="242"/>
      <c r="P675" s="242"/>
      <c r="Q675" s="242"/>
      <c r="R675" s="242"/>
      <c r="S675" s="242"/>
      <c r="T675" s="243"/>
      <c r="U675" s="14"/>
      <c r="V675" s="14"/>
      <c r="W675" s="14"/>
      <c r="X675" s="14"/>
      <c r="Y675" s="14"/>
      <c r="Z675" s="14"/>
      <c r="AA675" s="14"/>
      <c r="AB675" s="14"/>
      <c r="AC675" s="14"/>
      <c r="AD675" s="14"/>
      <c r="AE675" s="14"/>
      <c r="AT675" s="244" t="s">
        <v>182</v>
      </c>
      <c r="AU675" s="244" t="s">
        <v>205</v>
      </c>
      <c r="AV675" s="14" t="s">
        <v>178</v>
      </c>
      <c r="AW675" s="14" t="s">
        <v>39</v>
      </c>
      <c r="AX675" s="14" t="s">
        <v>85</v>
      </c>
      <c r="AY675" s="244" t="s">
        <v>168</v>
      </c>
    </row>
    <row r="676" s="14" customFormat="1">
      <c r="A676" s="14"/>
      <c r="B676" s="234"/>
      <c r="C676" s="235"/>
      <c r="D676" s="219" t="s">
        <v>182</v>
      </c>
      <c r="E676" s="235"/>
      <c r="F676" s="237" t="s">
        <v>520</v>
      </c>
      <c r="G676" s="235"/>
      <c r="H676" s="238">
        <v>24840</v>
      </c>
      <c r="I676" s="239"/>
      <c r="J676" s="235"/>
      <c r="K676" s="235"/>
      <c r="L676" s="240"/>
      <c r="M676" s="241"/>
      <c r="N676" s="242"/>
      <c r="O676" s="242"/>
      <c r="P676" s="242"/>
      <c r="Q676" s="242"/>
      <c r="R676" s="242"/>
      <c r="S676" s="242"/>
      <c r="T676" s="243"/>
      <c r="U676" s="14"/>
      <c r="V676" s="14"/>
      <c r="W676" s="14"/>
      <c r="X676" s="14"/>
      <c r="Y676" s="14"/>
      <c r="Z676" s="14"/>
      <c r="AA676" s="14"/>
      <c r="AB676" s="14"/>
      <c r="AC676" s="14"/>
      <c r="AD676" s="14"/>
      <c r="AE676" s="14"/>
      <c r="AT676" s="244" t="s">
        <v>182</v>
      </c>
      <c r="AU676" s="244" t="s">
        <v>205</v>
      </c>
      <c r="AV676" s="14" t="s">
        <v>178</v>
      </c>
      <c r="AW676" s="14" t="s">
        <v>4</v>
      </c>
      <c r="AX676" s="14" t="s">
        <v>85</v>
      </c>
      <c r="AY676" s="244" t="s">
        <v>168</v>
      </c>
    </row>
    <row r="677" s="2" customFormat="1" ht="49.05" customHeight="1">
      <c r="A677" s="40"/>
      <c r="B677" s="41"/>
      <c r="C677" s="206" t="s">
        <v>521</v>
      </c>
      <c r="D677" s="206" t="s">
        <v>172</v>
      </c>
      <c r="E677" s="207" t="s">
        <v>522</v>
      </c>
      <c r="F677" s="208" t="s">
        <v>523</v>
      </c>
      <c r="G677" s="209" t="s">
        <v>175</v>
      </c>
      <c r="H677" s="210">
        <v>414</v>
      </c>
      <c r="I677" s="211"/>
      <c r="J677" s="212">
        <f>ROUND(I677*H677,2)</f>
        <v>0</v>
      </c>
      <c r="K677" s="208" t="s">
        <v>176</v>
      </c>
      <c r="L677" s="46"/>
      <c r="M677" s="213" t="s">
        <v>32</v>
      </c>
      <c r="N677" s="214" t="s">
        <v>49</v>
      </c>
      <c r="O677" s="86"/>
      <c r="P677" s="215">
        <f>O677*H677</f>
        <v>0</v>
      </c>
      <c r="Q677" s="215">
        <v>0</v>
      </c>
      <c r="R677" s="215">
        <f>Q677*H677</f>
        <v>0</v>
      </c>
      <c r="S677" s="215">
        <v>0</v>
      </c>
      <c r="T677" s="216">
        <f>S677*H677</f>
        <v>0</v>
      </c>
      <c r="U677" s="40"/>
      <c r="V677" s="40"/>
      <c r="W677" s="40"/>
      <c r="X677" s="40"/>
      <c r="Y677" s="40"/>
      <c r="Z677" s="40"/>
      <c r="AA677" s="40"/>
      <c r="AB677" s="40"/>
      <c r="AC677" s="40"/>
      <c r="AD677" s="40"/>
      <c r="AE677" s="40"/>
      <c r="AR677" s="217" t="s">
        <v>177</v>
      </c>
      <c r="AT677" s="217" t="s">
        <v>172</v>
      </c>
      <c r="AU677" s="217" t="s">
        <v>205</v>
      </c>
      <c r="AY677" s="18" t="s">
        <v>168</v>
      </c>
      <c r="BE677" s="218">
        <f>IF(N677="základní",J677,0)</f>
        <v>0</v>
      </c>
      <c r="BF677" s="218">
        <f>IF(N677="snížená",J677,0)</f>
        <v>0</v>
      </c>
      <c r="BG677" s="218">
        <f>IF(N677="zákl. přenesená",J677,0)</f>
        <v>0</v>
      </c>
      <c r="BH677" s="218">
        <f>IF(N677="sníž. přenesená",J677,0)</f>
        <v>0</v>
      </c>
      <c r="BI677" s="218">
        <f>IF(N677="nulová",J677,0)</f>
        <v>0</v>
      </c>
      <c r="BJ677" s="18" t="s">
        <v>178</v>
      </c>
      <c r="BK677" s="218">
        <f>ROUND(I677*H677,2)</f>
        <v>0</v>
      </c>
      <c r="BL677" s="18" t="s">
        <v>177</v>
      </c>
      <c r="BM677" s="217" t="s">
        <v>524</v>
      </c>
    </row>
    <row r="678" s="2" customFormat="1">
      <c r="A678" s="40"/>
      <c r="B678" s="41"/>
      <c r="C678" s="42"/>
      <c r="D678" s="219" t="s">
        <v>180</v>
      </c>
      <c r="E678" s="42"/>
      <c r="F678" s="220" t="s">
        <v>525</v>
      </c>
      <c r="G678" s="42"/>
      <c r="H678" s="42"/>
      <c r="I678" s="221"/>
      <c r="J678" s="42"/>
      <c r="K678" s="42"/>
      <c r="L678" s="46"/>
      <c r="M678" s="222"/>
      <c r="N678" s="223"/>
      <c r="O678" s="86"/>
      <c r="P678" s="86"/>
      <c r="Q678" s="86"/>
      <c r="R678" s="86"/>
      <c r="S678" s="86"/>
      <c r="T678" s="87"/>
      <c r="U678" s="40"/>
      <c r="V678" s="40"/>
      <c r="W678" s="40"/>
      <c r="X678" s="40"/>
      <c r="Y678" s="40"/>
      <c r="Z678" s="40"/>
      <c r="AA678" s="40"/>
      <c r="AB678" s="40"/>
      <c r="AC678" s="40"/>
      <c r="AD678" s="40"/>
      <c r="AE678" s="40"/>
      <c r="AT678" s="18" t="s">
        <v>180</v>
      </c>
      <c r="AU678" s="18" t="s">
        <v>205</v>
      </c>
    </row>
    <row r="679" s="14" customFormat="1">
      <c r="A679" s="14"/>
      <c r="B679" s="234"/>
      <c r="C679" s="235"/>
      <c r="D679" s="219" t="s">
        <v>182</v>
      </c>
      <c r="E679" s="236" t="s">
        <v>32</v>
      </c>
      <c r="F679" s="237" t="s">
        <v>515</v>
      </c>
      <c r="G679" s="235"/>
      <c r="H679" s="238">
        <v>414</v>
      </c>
      <c r="I679" s="239"/>
      <c r="J679" s="235"/>
      <c r="K679" s="235"/>
      <c r="L679" s="240"/>
      <c r="M679" s="241"/>
      <c r="N679" s="242"/>
      <c r="O679" s="242"/>
      <c r="P679" s="242"/>
      <c r="Q679" s="242"/>
      <c r="R679" s="242"/>
      <c r="S679" s="242"/>
      <c r="T679" s="243"/>
      <c r="U679" s="14"/>
      <c r="V679" s="14"/>
      <c r="W679" s="14"/>
      <c r="X679" s="14"/>
      <c r="Y679" s="14"/>
      <c r="Z679" s="14"/>
      <c r="AA679" s="14"/>
      <c r="AB679" s="14"/>
      <c r="AC679" s="14"/>
      <c r="AD679" s="14"/>
      <c r="AE679" s="14"/>
      <c r="AT679" s="244" t="s">
        <v>182</v>
      </c>
      <c r="AU679" s="244" t="s">
        <v>205</v>
      </c>
      <c r="AV679" s="14" t="s">
        <v>178</v>
      </c>
      <c r="AW679" s="14" t="s">
        <v>39</v>
      </c>
      <c r="AX679" s="14" t="s">
        <v>85</v>
      </c>
      <c r="AY679" s="244" t="s">
        <v>168</v>
      </c>
    </row>
    <row r="680" s="2" customFormat="1" ht="24.15" customHeight="1">
      <c r="A680" s="40"/>
      <c r="B680" s="41"/>
      <c r="C680" s="206" t="s">
        <v>526</v>
      </c>
      <c r="D680" s="206" t="s">
        <v>172</v>
      </c>
      <c r="E680" s="207" t="s">
        <v>527</v>
      </c>
      <c r="F680" s="208" t="s">
        <v>528</v>
      </c>
      <c r="G680" s="209" t="s">
        <v>175</v>
      </c>
      <c r="H680" s="210">
        <v>414</v>
      </c>
      <c r="I680" s="211"/>
      <c r="J680" s="212">
        <f>ROUND(I680*H680,2)</f>
        <v>0</v>
      </c>
      <c r="K680" s="208" t="s">
        <v>176</v>
      </c>
      <c r="L680" s="46"/>
      <c r="M680" s="213" t="s">
        <v>32</v>
      </c>
      <c r="N680" s="214" t="s">
        <v>49</v>
      </c>
      <c r="O680" s="86"/>
      <c r="P680" s="215">
        <f>O680*H680</f>
        <v>0</v>
      </c>
      <c r="Q680" s="215">
        <v>0</v>
      </c>
      <c r="R680" s="215">
        <f>Q680*H680</f>
        <v>0</v>
      </c>
      <c r="S680" s="215">
        <v>0</v>
      </c>
      <c r="T680" s="216">
        <f>S680*H680</f>
        <v>0</v>
      </c>
      <c r="U680" s="40"/>
      <c r="V680" s="40"/>
      <c r="W680" s="40"/>
      <c r="X680" s="40"/>
      <c r="Y680" s="40"/>
      <c r="Z680" s="40"/>
      <c r="AA680" s="40"/>
      <c r="AB680" s="40"/>
      <c r="AC680" s="40"/>
      <c r="AD680" s="40"/>
      <c r="AE680" s="40"/>
      <c r="AR680" s="217" t="s">
        <v>177</v>
      </c>
      <c r="AT680" s="217" t="s">
        <v>172</v>
      </c>
      <c r="AU680" s="217" t="s">
        <v>205</v>
      </c>
      <c r="AY680" s="18" t="s">
        <v>168</v>
      </c>
      <c r="BE680" s="218">
        <f>IF(N680="základní",J680,0)</f>
        <v>0</v>
      </c>
      <c r="BF680" s="218">
        <f>IF(N680="snížená",J680,0)</f>
        <v>0</v>
      </c>
      <c r="BG680" s="218">
        <f>IF(N680="zákl. přenesená",J680,0)</f>
        <v>0</v>
      </c>
      <c r="BH680" s="218">
        <f>IF(N680="sníž. přenesená",J680,0)</f>
        <v>0</v>
      </c>
      <c r="BI680" s="218">
        <f>IF(N680="nulová",J680,0)</f>
        <v>0</v>
      </c>
      <c r="BJ680" s="18" t="s">
        <v>178</v>
      </c>
      <c r="BK680" s="218">
        <f>ROUND(I680*H680,2)</f>
        <v>0</v>
      </c>
      <c r="BL680" s="18" t="s">
        <v>177</v>
      </c>
      <c r="BM680" s="217" t="s">
        <v>529</v>
      </c>
    </row>
    <row r="681" s="2" customFormat="1">
      <c r="A681" s="40"/>
      <c r="B681" s="41"/>
      <c r="C681" s="42"/>
      <c r="D681" s="219" t="s">
        <v>180</v>
      </c>
      <c r="E681" s="42"/>
      <c r="F681" s="220" t="s">
        <v>530</v>
      </c>
      <c r="G681" s="42"/>
      <c r="H681" s="42"/>
      <c r="I681" s="221"/>
      <c r="J681" s="42"/>
      <c r="K681" s="42"/>
      <c r="L681" s="46"/>
      <c r="M681" s="222"/>
      <c r="N681" s="223"/>
      <c r="O681" s="86"/>
      <c r="P681" s="86"/>
      <c r="Q681" s="86"/>
      <c r="R681" s="86"/>
      <c r="S681" s="86"/>
      <c r="T681" s="87"/>
      <c r="U681" s="40"/>
      <c r="V681" s="40"/>
      <c r="W681" s="40"/>
      <c r="X681" s="40"/>
      <c r="Y681" s="40"/>
      <c r="Z681" s="40"/>
      <c r="AA681" s="40"/>
      <c r="AB681" s="40"/>
      <c r="AC681" s="40"/>
      <c r="AD681" s="40"/>
      <c r="AE681" s="40"/>
      <c r="AT681" s="18" t="s">
        <v>180</v>
      </c>
      <c r="AU681" s="18" t="s">
        <v>205</v>
      </c>
    </row>
    <row r="682" s="14" customFormat="1">
      <c r="A682" s="14"/>
      <c r="B682" s="234"/>
      <c r="C682" s="235"/>
      <c r="D682" s="219" t="s">
        <v>182</v>
      </c>
      <c r="E682" s="236" t="s">
        <v>32</v>
      </c>
      <c r="F682" s="237" t="s">
        <v>515</v>
      </c>
      <c r="G682" s="235"/>
      <c r="H682" s="238">
        <v>414</v>
      </c>
      <c r="I682" s="239"/>
      <c r="J682" s="235"/>
      <c r="K682" s="235"/>
      <c r="L682" s="240"/>
      <c r="M682" s="241"/>
      <c r="N682" s="242"/>
      <c r="O682" s="242"/>
      <c r="P682" s="242"/>
      <c r="Q682" s="242"/>
      <c r="R682" s="242"/>
      <c r="S682" s="242"/>
      <c r="T682" s="243"/>
      <c r="U682" s="14"/>
      <c r="V682" s="14"/>
      <c r="W682" s="14"/>
      <c r="X682" s="14"/>
      <c r="Y682" s="14"/>
      <c r="Z682" s="14"/>
      <c r="AA682" s="14"/>
      <c r="AB682" s="14"/>
      <c r="AC682" s="14"/>
      <c r="AD682" s="14"/>
      <c r="AE682" s="14"/>
      <c r="AT682" s="244" t="s">
        <v>182</v>
      </c>
      <c r="AU682" s="244" t="s">
        <v>205</v>
      </c>
      <c r="AV682" s="14" t="s">
        <v>178</v>
      </c>
      <c r="AW682" s="14" t="s">
        <v>39</v>
      </c>
      <c r="AX682" s="14" t="s">
        <v>85</v>
      </c>
      <c r="AY682" s="244" t="s">
        <v>168</v>
      </c>
    </row>
    <row r="683" s="2" customFormat="1" ht="24.15" customHeight="1">
      <c r="A683" s="40"/>
      <c r="B683" s="41"/>
      <c r="C683" s="206" t="s">
        <v>531</v>
      </c>
      <c r="D683" s="206" t="s">
        <v>172</v>
      </c>
      <c r="E683" s="207" t="s">
        <v>532</v>
      </c>
      <c r="F683" s="208" t="s">
        <v>533</v>
      </c>
      <c r="G683" s="209" t="s">
        <v>175</v>
      </c>
      <c r="H683" s="210">
        <v>24840</v>
      </c>
      <c r="I683" s="211"/>
      <c r="J683" s="212">
        <f>ROUND(I683*H683,2)</f>
        <v>0</v>
      </c>
      <c r="K683" s="208" t="s">
        <v>176</v>
      </c>
      <c r="L683" s="46"/>
      <c r="M683" s="213" t="s">
        <v>32</v>
      </c>
      <c r="N683" s="214" t="s">
        <v>49</v>
      </c>
      <c r="O683" s="86"/>
      <c r="P683" s="215">
        <f>O683*H683</f>
        <v>0</v>
      </c>
      <c r="Q683" s="215">
        <v>0</v>
      </c>
      <c r="R683" s="215">
        <f>Q683*H683</f>
        <v>0</v>
      </c>
      <c r="S683" s="215">
        <v>0</v>
      </c>
      <c r="T683" s="216">
        <f>S683*H683</f>
        <v>0</v>
      </c>
      <c r="U683" s="40"/>
      <c r="V683" s="40"/>
      <c r="W683" s="40"/>
      <c r="X683" s="40"/>
      <c r="Y683" s="40"/>
      <c r="Z683" s="40"/>
      <c r="AA683" s="40"/>
      <c r="AB683" s="40"/>
      <c r="AC683" s="40"/>
      <c r="AD683" s="40"/>
      <c r="AE683" s="40"/>
      <c r="AR683" s="217" t="s">
        <v>177</v>
      </c>
      <c r="AT683" s="217" t="s">
        <v>172</v>
      </c>
      <c r="AU683" s="217" t="s">
        <v>205</v>
      </c>
      <c r="AY683" s="18" t="s">
        <v>168</v>
      </c>
      <c r="BE683" s="218">
        <f>IF(N683="základní",J683,0)</f>
        <v>0</v>
      </c>
      <c r="BF683" s="218">
        <f>IF(N683="snížená",J683,0)</f>
        <v>0</v>
      </c>
      <c r="BG683" s="218">
        <f>IF(N683="zákl. přenesená",J683,0)</f>
        <v>0</v>
      </c>
      <c r="BH683" s="218">
        <f>IF(N683="sníž. přenesená",J683,0)</f>
        <v>0</v>
      </c>
      <c r="BI683" s="218">
        <f>IF(N683="nulová",J683,0)</f>
        <v>0</v>
      </c>
      <c r="BJ683" s="18" t="s">
        <v>178</v>
      </c>
      <c r="BK683" s="218">
        <f>ROUND(I683*H683,2)</f>
        <v>0</v>
      </c>
      <c r="BL683" s="18" t="s">
        <v>177</v>
      </c>
      <c r="BM683" s="217" t="s">
        <v>534</v>
      </c>
    </row>
    <row r="684" s="2" customFormat="1">
      <c r="A684" s="40"/>
      <c r="B684" s="41"/>
      <c r="C684" s="42"/>
      <c r="D684" s="219" t="s">
        <v>180</v>
      </c>
      <c r="E684" s="42"/>
      <c r="F684" s="220" t="s">
        <v>530</v>
      </c>
      <c r="G684" s="42"/>
      <c r="H684" s="42"/>
      <c r="I684" s="221"/>
      <c r="J684" s="42"/>
      <c r="K684" s="42"/>
      <c r="L684" s="46"/>
      <c r="M684" s="222"/>
      <c r="N684" s="223"/>
      <c r="O684" s="86"/>
      <c r="P684" s="86"/>
      <c r="Q684" s="86"/>
      <c r="R684" s="86"/>
      <c r="S684" s="86"/>
      <c r="T684" s="87"/>
      <c r="U684" s="40"/>
      <c r="V684" s="40"/>
      <c r="W684" s="40"/>
      <c r="X684" s="40"/>
      <c r="Y684" s="40"/>
      <c r="Z684" s="40"/>
      <c r="AA684" s="40"/>
      <c r="AB684" s="40"/>
      <c r="AC684" s="40"/>
      <c r="AD684" s="40"/>
      <c r="AE684" s="40"/>
      <c r="AT684" s="18" t="s">
        <v>180</v>
      </c>
      <c r="AU684" s="18" t="s">
        <v>205</v>
      </c>
    </row>
    <row r="685" s="14" customFormat="1">
      <c r="A685" s="14"/>
      <c r="B685" s="234"/>
      <c r="C685" s="235"/>
      <c r="D685" s="219" t="s">
        <v>182</v>
      </c>
      <c r="E685" s="236" t="s">
        <v>32</v>
      </c>
      <c r="F685" s="237" t="s">
        <v>515</v>
      </c>
      <c r="G685" s="235"/>
      <c r="H685" s="238">
        <v>414</v>
      </c>
      <c r="I685" s="239"/>
      <c r="J685" s="235"/>
      <c r="K685" s="235"/>
      <c r="L685" s="240"/>
      <c r="M685" s="241"/>
      <c r="N685" s="242"/>
      <c r="O685" s="242"/>
      <c r="P685" s="242"/>
      <c r="Q685" s="242"/>
      <c r="R685" s="242"/>
      <c r="S685" s="242"/>
      <c r="T685" s="243"/>
      <c r="U685" s="14"/>
      <c r="V685" s="14"/>
      <c r="W685" s="14"/>
      <c r="X685" s="14"/>
      <c r="Y685" s="14"/>
      <c r="Z685" s="14"/>
      <c r="AA685" s="14"/>
      <c r="AB685" s="14"/>
      <c r="AC685" s="14"/>
      <c r="AD685" s="14"/>
      <c r="AE685" s="14"/>
      <c r="AT685" s="244" t="s">
        <v>182</v>
      </c>
      <c r="AU685" s="244" t="s">
        <v>205</v>
      </c>
      <c r="AV685" s="14" t="s">
        <v>178</v>
      </c>
      <c r="AW685" s="14" t="s">
        <v>39</v>
      </c>
      <c r="AX685" s="14" t="s">
        <v>85</v>
      </c>
      <c r="AY685" s="244" t="s">
        <v>168</v>
      </c>
    </row>
    <row r="686" s="14" customFormat="1">
      <c r="A686" s="14"/>
      <c r="B686" s="234"/>
      <c r="C686" s="235"/>
      <c r="D686" s="219" t="s">
        <v>182</v>
      </c>
      <c r="E686" s="235"/>
      <c r="F686" s="237" t="s">
        <v>520</v>
      </c>
      <c r="G686" s="235"/>
      <c r="H686" s="238">
        <v>24840</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182</v>
      </c>
      <c r="AU686" s="244" t="s">
        <v>205</v>
      </c>
      <c r="AV686" s="14" t="s">
        <v>178</v>
      </c>
      <c r="AW686" s="14" t="s">
        <v>4</v>
      </c>
      <c r="AX686" s="14" t="s">
        <v>85</v>
      </c>
      <c r="AY686" s="244" t="s">
        <v>168</v>
      </c>
    </row>
    <row r="687" s="2" customFormat="1" ht="24.15" customHeight="1">
      <c r="A687" s="40"/>
      <c r="B687" s="41"/>
      <c r="C687" s="206" t="s">
        <v>535</v>
      </c>
      <c r="D687" s="206" t="s">
        <v>172</v>
      </c>
      <c r="E687" s="207" t="s">
        <v>536</v>
      </c>
      <c r="F687" s="208" t="s">
        <v>537</v>
      </c>
      <c r="G687" s="209" t="s">
        <v>175</v>
      </c>
      <c r="H687" s="210">
        <v>414</v>
      </c>
      <c r="I687" s="211"/>
      <c r="J687" s="212">
        <f>ROUND(I687*H687,2)</f>
        <v>0</v>
      </c>
      <c r="K687" s="208" t="s">
        <v>176</v>
      </c>
      <c r="L687" s="46"/>
      <c r="M687" s="213" t="s">
        <v>32</v>
      </c>
      <c r="N687" s="214" t="s">
        <v>49</v>
      </c>
      <c r="O687" s="86"/>
      <c r="P687" s="215">
        <f>O687*H687</f>
        <v>0</v>
      </c>
      <c r="Q687" s="215">
        <v>0</v>
      </c>
      <c r="R687" s="215">
        <f>Q687*H687</f>
        <v>0</v>
      </c>
      <c r="S687" s="215">
        <v>0</v>
      </c>
      <c r="T687" s="216">
        <f>S687*H687</f>
        <v>0</v>
      </c>
      <c r="U687" s="40"/>
      <c r="V687" s="40"/>
      <c r="W687" s="40"/>
      <c r="X687" s="40"/>
      <c r="Y687" s="40"/>
      <c r="Z687" s="40"/>
      <c r="AA687" s="40"/>
      <c r="AB687" s="40"/>
      <c r="AC687" s="40"/>
      <c r="AD687" s="40"/>
      <c r="AE687" s="40"/>
      <c r="AR687" s="217" t="s">
        <v>177</v>
      </c>
      <c r="AT687" s="217" t="s">
        <v>172</v>
      </c>
      <c r="AU687" s="217" t="s">
        <v>205</v>
      </c>
      <c r="AY687" s="18" t="s">
        <v>168</v>
      </c>
      <c r="BE687" s="218">
        <f>IF(N687="základní",J687,0)</f>
        <v>0</v>
      </c>
      <c r="BF687" s="218">
        <f>IF(N687="snížená",J687,0)</f>
        <v>0</v>
      </c>
      <c r="BG687" s="218">
        <f>IF(N687="zákl. přenesená",J687,0)</f>
        <v>0</v>
      </c>
      <c r="BH687" s="218">
        <f>IF(N687="sníž. přenesená",J687,0)</f>
        <v>0</v>
      </c>
      <c r="BI687" s="218">
        <f>IF(N687="nulová",J687,0)</f>
        <v>0</v>
      </c>
      <c r="BJ687" s="18" t="s">
        <v>178</v>
      </c>
      <c r="BK687" s="218">
        <f>ROUND(I687*H687,2)</f>
        <v>0</v>
      </c>
      <c r="BL687" s="18" t="s">
        <v>177</v>
      </c>
      <c r="BM687" s="217" t="s">
        <v>538</v>
      </c>
    </row>
    <row r="688" s="14" customFormat="1">
      <c r="A688" s="14"/>
      <c r="B688" s="234"/>
      <c r="C688" s="235"/>
      <c r="D688" s="219" t="s">
        <v>182</v>
      </c>
      <c r="E688" s="236" t="s">
        <v>32</v>
      </c>
      <c r="F688" s="237" t="s">
        <v>515</v>
      </c>
      <c r="G688" s="235"/>
      <c r="H688" s="238">
        <v>414</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182</v>
      </c>
      <c r="AU688" s="244" t="s">
        <v>205</v>
      </c>
      <c r="AV688" s="14" t="s">
        <v>178</v>
      </c>
      <c r="AW688" s="14" t="s">
        <v>39</v>
      </c>
      <c r="AX688" s="14" t="s">
        <v>85</v>
      </c>
      <c r="AY688" s="244" t="s">
        <v>168</v>
      </c>
    </row>
    <row r="689" s="2" customFormat="1" ht="24.15" customHeight="1">
      <c r="A689" s="40"/>
      <c r="B689" s="41"/>
      <c r="C689" s="206" t="s">
        <v>539</v>
      </c>
      <c r="D689" s="206" t="s">
        <v>172</v>
      </c>
      <c r="E689" s="207" t="s">
        <v>540</v>
      </c>
      <c r="F689" s="208" t="s">
        <v>541</v>
      </c>
      <c r="G689" s="209" t="s">
        <v>278</v>
      </c>
      <c r="H689" s="210">
        <v>2.5</v>
      </c>
      <c r="I689" s="211"/>
      <c r="J689" s="212">
        <f>ROUND(I689*H689,2)</f>
        <v>0</v>
      </c>
      <c r="K689" s="208" t="s">
        <v>176</v>
      </c>
      <c r="L689" s="46"/>
      <c r="M689" s="213" t="s">
        <v>32</v>
      </c>
      <c r="N689" s="214" t="s">
        <v>49</v>
      </c>
      <c r="O689" s="86"/>
      <c r="P689" s="215">
        <f>O689*H689</f>
        <v>0</v>
      </c>
      <c r="Q689" s="215">
        <v>0</v>
      </c>
      <c r="R689" s="215">
        <f>Q689*H689</f>
        <v>0</v>
      </c>
      <c r="S689" s="215">
        <v>0</v>
      </c>
      <c r="T689" s="216">
        <f>S689*H689</f>
        <v>0</v>
      </c>
      <c r="U689" s="40"/>
      <c r="V689" s="40"/>
      <c r="W689" s="40"/>
      <c r="X689" s="40"/>
      <c r="Y689" s="40"/>
      <c r="Z689" s="40"/>
      <c r="AA689" s="40"/>
      <c r="AB689" s="40"/>
      <c r="AC689" s="40"/>
      <c r="AD689" s="40"/>
      <c r="AE689" s="40"/>
      <c r="AR689" s="217" t="s">
        <v>177</v>
      </c>
      <c r="AT689" s="217" t="s">
        <v>172</v>
      </c>
      <c r="AU689" s="217" t="s">
        <v>205</v>
      </c>
      <c r="AY689" s="18" t="s">
        <v>168</v>
      </c>
      <c r="BE689" s="218">
        <f>IF(N689="základní",J689,0)</f>
        <v>0</v>
      </c>
      <c r="BF689" s="218">
        <f>IF(N689="snížená",J689,0)</f>
        <v>0</v>
      </c>
      <c r="BG689" s="218">
        <f>IF(N689="zákl. přenesená",J689,0)</f>
        <v>0</v>
      </c>
      <c r="BH689" s="218">
        <f>IF(N689="sníž. přenesená",J689,0)</f>
        <v>0</v>
      </c>
      <c r="BI689" s="218">
        <f>IF(N689="nulová",J689,0)</f>
        <v>0</v>
      </c>
      <c r="BJ689" s="18" t="s">
        <v>178</v>
      </c>
      <c r="BK689" s="218">
        <f>ROUND(I689*H689,2)</f>
        <v>0</v>
      </c>
      <c r="BL689" s="18" t="s">
        <v>177</v>
      </c>
      <c r="BM689" s="217" t="s">
        <v>542</v>
      </c>
    </row>
    <row r="690" s="2" customFormat="1">
      <c r="A690" s="40"/>
      <c r="B690" s="41"/>
      <c r="C690" s="42"/>
      <c r="D690" s="219" t="s">
        <v>180</v>
      </c>
      <c r="E690" s="42"/>
      <c r="F690" s="220" t="s">
        <v>543</v>
      </c>
      <c r="G690" s="42"/>
      <c r="H690" s="42"/>
      <c r="I690" s="221"/>
      <c r="J690" s="42"/>
      <c r="K690" s="42"/>
      <c r="L690" s="46"/>
      <c r="M690" s="222"/>
      <c r="N690" s="223"/>
      <c r="O690" s="86"/>
      <c r="P690" s="86"/>
      <c r="Q690" s="86"/>
      <c r="R690" s="86"/>
      <c r="S690" s="86"/>
      <c r="T690" s="87"/>
      <c r="U690" s="40"/>
      <c r="V690" s="40"/>
      <c r="W690" s="40"/>
      <c r="X690" s="40"/>
      <c r="Y690" s="40"/>
      <c r="Z690" s="40"/>
      <c r="AA690" s="40"/>
      <c r="AB690" s="40"/>
      <c r="AC690" s="40"/>
      <c r="AD690" s="40"/>
      <c r="AE690" s="40"/>
      <c r="AT690" s="18" t="s">
        <v>180</v>
      </c>
      <c r="AU690" s="18" t="s">
        <v>205</v>
      </c>
    </row>
    <row r="691" s="2" customFormat="1" ht="24.15" customHeight="1">
      <c r="A691" s="40"/>
      <c r="B691" s="41"/>
      <c r="C691" s="206" t="s">
        <v>544</v>
      </c>
      <c r="D691" s="206" t="s">
        <v>172</v>
      </c>
      <c r="E691" s="207" t="s">
        <v>545</v>
      </c>
      <c r="F691" s="208" t="s">
        <v>546</v>
      </c>
      <c r="G691" s="209" t="s">
        <v>278</v>
      </c>
      <c r="H691" s="210">
        <v>150</v>
      </c>
      <c r="I691" s="211"/>
      <c r="J691" s="212">
        <f>ROUND(I691*H691,2)</f>
        <v>0</v>
      </c>
      <c r="K691" s="208" t="s">
        <v>176</v>
      </c>
      <c r="L691" s="46"/>
      <c r="M691" s="213" t="s">
        <v>32</v>
      </c>
      <c r="N691" s="214" t="s">
        <v>49</v>
      </c>
      <c r="O691" s="86"/>
      <c r="P691" s="215">
        <f>O691*H691</f>
        <v>0</v>
      </c>
      <c r="Q691" s="215">
        <v>0</v>
      </c>
      <c r="R691" s="215">
        <f>Q691*H691</f>
        <v>0</v>
      </c>
      <c r="S691" s="215">
        <v>0</v>
      </c>
      <c r="T691" s="216">
        <f>S691*H691</f>
        <v>0</v>
      </c>
      <c r="U691" s="40"/>
      <c r="V691" s="40"/>
      <c r="W691" s="40"/>
      <c r="X691" s="40"/>
      <c r="Y691" s="40"/>
      <c r="Z691" s="40"/>
      <c r="AA691" s="40"/>
      <c r="AB691" s="40"/>
      <c r="AC691" s="40"/>
      <c r="AD691" s="40"/>
      <c r="AE691" s="40"/>
      <c r="AR691" s="217" t="s">
        <v>177</v>
      </c>
      <c r="AT691" s="217" t="s">
        <v>172</v>
      </c>
      <c r="AU691" s="217" t="s">
        <v>205</v>
      </c>
      <c r="AY691" s="18" t="s">
        <v>168</v>
      </c>
      <c r="BE691" s="218">
        <f>IF(N691="základní",J691,0)</f>
        <v>0</v>
      </c>
      <c r="BF691" s="218">
        <f>IF(N691="snížená",J691,0)</f>
        <v>0</v>
      </c>
      <c r="BG691" s="218">
        <f>IF(N691="zákl. přenesená",J691,0)</f>
        <v>0</v>
      </c>
      <c r="BH691" s="218">
        <f>IF(N691="sníž. přenesená",J691,0)</f>
        <v>0</v>
      </c>
      <c r="BI691" s="218">
        <f>IF(N691="nulová",J691,0)</f>
        <v>0</v>
      </c>
      <c r="BJ691" s="18" t="s">
        <v>178</v>
      </c>
      <c r="BK691" s="218">
        <f>ROUND(I691*H691,2)</f>
        <v>0</v>
      </c>
      <c r="BL691" s="18" t="s">
        <v>177</v>
      </c>
      <c r="BM691" s="217" t="s">
        <v>547</v>
      </c>
    </row>
    <row r="692" s="2" customFormat="1">
      <c r="A692" s="40"/>
      <c r="B692" s="41"/>
      <c r="C692" s="42"/>
      <c r="D692" s="219" t="s">
        <v>180</v>
      </c>
      <c r="E692" s="42"/>
      <c r="F692" s="220" t="s">
        <v>543</v>
      </c>
      <c r="G692" s="42"/>
      <c r="H692" s="42"/>
      <c r="I692" s="221"/>
      <c r="J692" s="42"/>
      <c r="K692" s="42"/>
      <c r="L692" s="46"/>
      <c r="M692" s="222"/>
      <c r="N692" s="223"/>
      <c r="O692" s="86"/>
      <c r="P692" s="86"/>
      <c r="Q692" s="86"/>
      <c r="R692" s="86"/>
      <c r="S692" s="86"/>
      <c r="T692" s="87"/>
      <c r="U692" s="40"/>
      <c r="V692" s="40"/>
      <c r="W692" s="40"/>
      <c r="X692" s="40"/>
      <c r="Y692" s="40"/>
      <c r="Z692" s="40"/>
      <c r="AA692" s="40"/>
      <c r="AB692" s="40"/>
      <c r="AC692" s="40"/>
      <c r="AD692" s="40"/>
      <c r="AE692" s="40"/>
      <c r="AT692" s="18" t="s">
        <v>180</v>
      </c>
      <c r="AU692" s="18" t="s">
        <v>205</v>
      </c>
    </row>
    <row r="693" s="14" customFormat="1">
      <c r="A693" s="14"/>
      <c r="B693" s="234"/>
      <c r="C693" s="235"/>
      <c r="D693" s="219" t="s">
        <v>182</v>
      </c>
      <c r="E693" s="235"/>
      <c r="F693" s="237" t="s">
        <v>548</v>
      </c>
      <c r="G693" s="235"/>
      <c r="H693" s="238">
        <v>150</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182</v>
      </c>
      <c r="AU693" s="244" t="s">
        <v>205</v>
      </c>
      <c r="AV693" s="14" t="s">
        <v>178</v>
      </c>
      <c r="AW693" s="14" t="s">
        <v>4</v>
      </c>
      <c r="AX693" s="14" t="s">
        <v>85</v>
      </c>
      <c r="AY693" s="244" t="s">
        <v>168</v>
      </c>
    </row>
    <row r="694" s="2" customFormat="1" ht="24.15" customHeight="1">
      <c r="A694" s="40"/>
      <c r="B694" s="41"/>
      <c r="C694" s="206" t="s">
        <v>549</v>
      </c>
      <c r="D694" s="206" t="s">
        <v>172</v>
      </c>
      <c r="E694" s="207" t="s">
        <v>550</v>
      </c>
      <c r="F694" s="208" t="s">
        <v>551</v>
      </c>
      <c r="G694" s="209" t="s">
        <v>278</v>
      </c>
      <c r="H694" s="210">
        <v>2.5</v>
      </c>
      <c r="I694" s="211"/>
      <c r="J694" s="212">
        <f>ROUND(I694*H694,2)</f>
        <v>0</v>
      </c>
      <c r="K694" s="208" t="s">
        <v>176</v>
      </c>
      <c r="L694" s="46"/>
      <c r="M694" s="213" t="s">
        <v>32</v>
      </c>
      <c r="N694" s="214" t="s">
        <v>49</v>
      </c>
      <c r="O694" s="86"/>
      <c r="P694" s="215">
        <f>O694*H694</f>
        <v>0</v>
      </c>
      <c r="Q694" s="215">
        <v>0</v>
      </c>
      <c r="R694" s="215">
        <f>Q694*H694</f>
        <v>0</v>
      </c>
      <c r="S694" s="215">
        <v>0</v>
      </c>
      <c r="T694" s="216">
        <f>S694*H694</f>
        <v>0</v>
      </c>
      <c r="U694" s="40"/>
      <c r="V694" s="40"/>
      <c r="W694" s="40"/>
      <c r="X694" s="40"/>
      <c r="Y694" s="40"/>
      <c r="Z694" s="40"/>
      <c r="AA694" s="40"/>
      <c r="AB694" s="40"/>
      <c r="AC694" s="40"/>
      <c r="AD694" s="40"/>
      <c r="AE694" s="40"/>
      <c r="AR694" s="217" t="s">
        <v>177</v>
      </c>
      <c r="AT694" s="217" t="s">
        <v>172</v>
      </c>
      <c r="AU694" s="217" t="s">
        <v>205</v>
      </c>
      <c r="AY694" s="18" t="s">
        <v>168</v>
      </c>
      <c r="BE694" s="218">
        <f>IF(N694="základní",J694,0)</f>
        <v>0</v>
      </c>
      <c r="BF694" s="218">
        <f>IF(N694="snížená",J694,0)</f>
        <v>0</v>
      </c>
      <c r="BG694" s="218">
        <f>IF(N694="zákl. přenesená",J694,0)</f>
        <v>0</v>
      </c>
      <c r="BH694" s="218">
        <f>IF(N694="sníž. přenesená",J694,0)</f>
        <v>0</v>
      </c>
      <c r="BI694" s="218">
        <f>IF(N694="nulová",J694,0)</f>
        <v>0</v>
      </c>
      <c r="BJ694" s="18" t="s">
        <v>178</v>
      </c>
      <c r="BK694" s="218">
        <f>ROUND(I694*H694,2)</f>
        <v>0</v>
      </c>
      <c r="BL694" s="18" t="s">
        <v>177</v>
      </c>
      <c r="BM694" s="217" t="s">
        <v>552</v>
      </c>
    </row>
    <row r="695" s="2" customFormat="1">
      <c r="A695" s="40"/>
      <c r="B695" s="41"/>
      <c r="C695" s="42"/>
      <c r="D695" s="219" t="s">
        <v>180</v>
      </c>
      <c r="E695" s="42"/>
      <c r="F695" s="220" t="s">
        <v>553</v>
      </c>
      <c r="G695" s="42"/>
      <c r="H695" s="42"/>
      <c r="I695" s="221"/>
      <c r="J695" s="42"/>
      <c r="K695" s="42"/>
      <c r="L695" s="46"/>
      <c r="M695" s="222"/>
      <c r="N695" s="223"/>
      <c r="O695" s="86"/>
      <c r="P695" s="86"/>
      <c r="Q695" s="86"/>
      <c r="R695" s="86"/>
      <c r="S695" s="86"/>
      <c r="T695" s="87"/>
      <c r="U695" s="40"/>
      <c r="V695" s="40"/>
      <c r="W695" s="40"/>
      <c r="X695" s="40"/>
      <c r="Y695" s="40"/>
      <c r="Z695" s="40"/>
      <c r="AA695" s="40"/>
      <c r="AB695" s="40"/>
      <c r="AC695" s="40"/>
      <c r="AD695" s="40"/>
      <c r="AE695" s="40"/>
      <c r="AT695" s="18" t="s">
        <v>180</v>
      </c>
      <c r="AU695" s="18" t="s">
        <v>205</v>
      </c>
    </row>
    <row r="696" s="12" customFormat="1" ht="22.8" customHeight="1">
      <c r="A696" s="12"/>
      <c r="B696" s="190"/>
      <c r="C696" s="191"/>
      <c r="D696" s="192" t="s">
        <v>76</v>
      </c>
      <c r="E696" s="204" t="s">
        <v>554</v>
      </c>
      <c r="F696" s="204" t="s">
        <v>555</v>
      </c>
      <c r="G696" s="191"/>
      <c r="H696" s="191"/>
      <c r="I696" s="194"/>
      <c r="J696" s="205">
        <f>BK696</f>
        <v>0</v>
      </c>
      <c r="K696" s="191"/>
      <c r="L696" s="196"/>
      <c r="M696" s="197"/>
      <c r="N696" s="198"/>
      <c r="O696" s="198"/>
      <c r="P696" s="199">
        <f>SUM(P697:P705)</f>
        <v>0</v>
      </c>
      <c r="Q696" s="198"/>
      <c r="R696" s="199">
        <f>SUM(R697:R705)</f>
        <v>0</v>
      </c>
      <c r="S696" s="198"/>
      <c r="T696" s="200">
        <f>SUM(T697:T705)</f>
        <v>0</v>
      </c>
      <c r="U696" s="12"/>
      <c r="V696" s="12"/>
      <c r="W696" s="12"/>
      <c r="X696" s="12"/>
      <c r="Y696" s="12"/>
      <c r="Z696" s="12"/>
      <c r="AA696" s="12"/>
      <c r="AB696" s="12"/>
      <c r="AC696" s="12"/>
      <c r="AD696" s="12"/>
      <c r="AE696" s="12"/>
      <c r="AR696" s="201" t="s">
        <v>85</v>
      </c>
      <c r="AT696" s="202" t="s">
        <v>76</v>
      </c>
      <c r="AU696" s="202" t="s">
        <v>85</v>
      </c>
      <c r="AY696" s="201" t="s">
        <v>168</v>
      </c>
      <c r="BK696" s="203">
        <f>SUM(BK697:BK705)</f>
        <v>0</v>
      </c>
    </row>
    <row r="697" s="2" customFormat="1" ht="37.8" customHeight="1">
      <c r="A697" s="40"/>
      <c r="B697" s="41"/>
      <c r="C697" s="206" t="s">
        <v>452</v>
      </c>
      <c r="D697" s="206" t="s">
        <v>172</v>
      </c>
      <c r="E697" s="207" t="s">
        <v>556</v>
      </c>
      <c r="F697" s="208" t="s">
        <v>557</v>
      </c>
      <c r="G697" s="209" t="s">
        <v>558</v>
      </c>
      <c r="H697" s="210">
        <v>2.9769999999999999</v>
      </c>
      <c r="I697" s="211"/>
      <c r="J697" s="212">
        <f>ROUND(I697*H697,2)</f>
        <v>0</v>
      </c>
      <c r="K697" s="208" t="s">
        <v>176</v>
      </c>
      <c r="L697" s="46"/>
      <c r="M697" s="213" t="s">
        <v>32</v>
      </c>
      <c r="N697" s="214" t="s">
        <v>49</v>
      </c>
      <c r="O697" s="86"/>
      <c r="P697" s="215">
        <f>O697*H697</f>
        <v>0</v>
      </c>
      <c r="Q697" s="215">
        <v>0</v>
      </c>
      <c r="R697" s="215">
        <f>Q697*H697</f>
        <v>0</v>
      </c>
      <c r="S697" s="215">
        <v>0</v>
      </c>
      <c r="T697" s="216">
        <f>S697*H697</f>
        <v>0</v>
      </c>
      <c r="U697" s="40"/>
      <c r="V697" s="40"/>
      <c r="W697" s="40"/>
      <c r="X697" s="40"/>
      <c r="Y697" s="40"/>
      <c r="Z697" s="40"/>
      <c r="AA697" s="40"/>
      <c r="AB697" s="40"/>
      <c r="AC697" s="40"/>
      <c r="AD697" s="40"/>
      <c r="AE697" s="40"/>
      <c r="AR697" s="217" t="s">
        <v>177</v>
      </c>
      <c r="AT697" s="217" t="s">
        <v>172</v>
      </c>
      <c r="AU697" s="217" t="s">
        <v>178</v>
      </c>
      <c r="AY697" s="18" t="s">
        <v>168</v>
      </c>
      <c r="BE697" s="218">
        <f>IF(N697="základní",J697,0)</f>
        <v>0</v>
      </c>
      <c r="BF697" s="218">
        <f>IF(N697="snížená",J697,0)</f>
        <v>0</v>
      </c>
      <c r="BG697" s="218">
        <f>IF(N697="zákl. přenesená",J697,0)</f>
        <v>0</v>
      </c>
      <c r="BH697" s="218">
        <f>IF(N697="sníž. přenesená",J697,0)</f>
        <v>0</v>
      </c>
      <c r="BI697" s="218">
        <f>IF(N697="nulová",J697,0)</f>
        <v>0</v>
      </c>
      <c r="BJ697" s="18" t="s">
        <v>178</v>
      </c>
      <c r="BK697" s="218">
        <f>ROUND(I697*H697,2)</f>
        <v>0</v>
      </c>
      <c r="BL697" s="18" t="s">
        <v>177</v>
      </c>
      <c r="BM697" s="217" t="s">
        <v>559</v>
      </c>
    </row>
    <row r="698" s="2" customFormat="1">
      <c r="A698" s="40"/>
      <c r="B698" s="41"/>
      <c r="C698" s="42"/>
      <c r="D698" s="219" t="s">
        <v>180</v>
      </c>
      <c r="E698" s="42"/>
      <c r="F698" s="220" t="s">
        <v>560</v>
      </c>
      <c r="G698" s="42"/>
      <c r="H698" s="42"/>
      <c r="I698" s="221"/>
      <c r="J698" s="42"/>
      <c r="K698" s="42"/>
      <c r="L698" s="46"/>
      <c r="M698" s="222"/>
      <c r="N698" s="223"/>
      <c r="O698" s="86"/>
      <c r="P698" s="86"/>
      <c r="Q698" s="86"/>
      <c r="R698" s="86"/>
      <c r="S698" s="86"/>
      <c r="T698" s="87"/>
      <c r="U698" s="40"/>
      <c r="V698" s="40"/>
      <c r="W698" s="40"/>
      <c r="X698" s="40"/>
      <c r="Y698" s="40"/>
      <c r="Z698" s="40"/>
      <c r="AA698" s="40"/>
      <c r="AB698" s="40"/>
      <c r="AC698" s="40"/>
      <c r="AD698" s="40"/>
      <c r="AE698" s="40"/>
      <c r="AT698" s="18" t="s">
        <v>180</v>
      </c>
      <c r="AU698" s="18" t="s">
        <v>178</v>
      </c>
    </row>
    <row r="699" s="2" customFormat="1" ht="24.15" customHeight="1">
      <c r="A699" s="40"/>
      <c r="B699" s="41"/>
      <c r="C699" s="206" t="s">
        <v>561</v>
      </c>
      <c r="D699" s="206" t="s">
        <v>172</v>
      </c>
      <c r="E699" s="207" t="s">
        <v>562</v>
      </c>
      <c r="F699" s="208" t="s">
        <v>563</v>
      </c>
      <c r="G699" s="209" t="s">
        <v>558</v>
      </c>
      <c r="H699" s="210">
        <v>2.9769999999999999</v>
      </c>
      <c r="I699" s="211"/>
      <c r="J699" s="212">
        <f>ROUND(I699*H699,2)</f>
        <v>0</v>
      </c>
      <c r="K699" s="208" t="s">
        <v>176</v>
      </c>
      <c r="L699" s="46"/>
      <c r="M699" s="213" t="s">
        <v>32</v>
      </c>
      <c r="N699" s="214" t="s">
        <v>49</v>
      </c>
      <c r="O699" s="86"/>
      <c r="P699" s="215">
        <f>O699*H699</f>
        <v>0</v>
      </c>
      <c r="Q699" s="215">
        <v>0</v>
      </c>
      <c r="R699" s="215">
        <f>Q699*H699</f>
        <v>0</v>
      </c>
      <c r="S699" s="215">
        <v>0</v>
      </c>
      <c r="T699" s="216">
        <f>S699*H699</f>
        <v>0</v>
      </c>
      <c r="U699" s="40"/>
      <c r="V699" s="40"/>
      <c r="W699" s="40"/>
      <c r="X699" s="40"/>
      <c r="Y699" s="40"/>
      <c r="Z699" s="40"/>
      <c r="AA699" s="40"/>
      <c r="AB699" s="40"/>
      <c r="AC699" s="40"/>
      <c r="AD699" s="40"/>
      <c r="AE699" s="40"/>
      <c r="AR699" s="217" t="s">
        <v>177</v>
      </c>
      <c r="AT699" s="217" t="s">
        <v>172</v>
      </c>
      <c r="AU699" s="217" t="s">
        <v>178</v>
      </c>
      <c r="AY699" s="18" t="s">
        <v>168</v>
      </c>
      <c r="BE699" s="218">
        <f>IF(N699="základní",J699,0)</f>
        <v>0</v>
      </c>
      <c r="BF699" s="218">
        <f>IF(N699="snížená",J699,0)</f>
        <v>0</v>
      </c>
      <c r="BG699" s="218">
        <f>IF(N699="zákl. přenesená",J699,0)</f>
        <v>0</v>
      </c>
      <c r="BH699" s="218">
        <f>IF(N699="sníž. přenesená",J699,0)</f>
        <v>0</v>
      </c>
      <c r="BI699" s="218">
        <f>IF(N699="nulová",J699,0)</f>
        <v>0</v>
      </c>
      <c r="BJ699" s="18" t="s">
        <v>178</v>
      </c>
      <c r="BK699" s="218">
        <f>ROUND(I699*H699,2)</f>
        <v>0</v>
      </c>
      <c r="BL699" s="18" t="s">
        <v>177</v>
      </c>
      <c r="BM699" s="217" t="s">
        <v>564</v>
      </c>
    </row>
    <row r="700" s="2" customFormat="1">
      <c r="A700" s="40"/>
      <c r="B700" s="41"/>
      <c r="C700" s="42"/>
      <c r="D700" s="219" t="s">
        <v>180</v>
      </c>
      <c r="E700" s="42"/>
      <c r="F700" s="220" t="s">
        <v>565</v>
      </c>
      <c r="G700" s="42"/>
      <c r="H700" s="42"/>
      <c r="I700" s="221"/>
      <c r="J700" s="42"/>
      <c r="K700" s="42"/>
      <c r="L700" s="46"/>
      <c r="M700" s="222"/>
      <c r="N700" s="223"/>
      <c r="O700" s="86"/>
      <c r="P700" s="86"/>
      <c r="Q700" s="86"/>
      <c r="R700" s="86"/>
      <c r="S700" s="86"/>
      <c r="T700" s="87"/>
      <c r="U700" s="40"/>
      <c r="V700" s="40"/>
      <c r="W700" s="40"/>
      <c r="X700" s="40"/>
      <c r="Y700" s="40"/>
      <c r="Z700" s="40"/>
      <c r="AA700" s="40"/>
      <c r="AB700" s="40"/>
      <c r="AC700" s="40"/>
      <c r="AD700" s="40"/>
      <c r="AE700" s="40"/>
      <c r="AT700" s="18" t="s">
        <v>180</v>
      </c>
      <c r="AU700" s="18" t="s">
        <v>178</v>
      </c>
    </row>
    <row r="701" s="2" customFormat="1" ht="37.8" customHeight="1">
      <c r="A701" s="40"/>
      <c r="B701" s="41"/>
      <c r="C701" s="206" t="s">
        <v>467</v>
      </c>
      <c r="D701" s="206" t="s">
        <v>172</v>
      </c>
      <c r="E701" s="207" t="s">
        <v>566</v>
      </c>
      <c r="F701" s="208" t="s">
        <v>567</v>
      </c>
      <c r="G701" s="209" t="s">
        <v>558</v>
      </c>
      <c r="H701" s="210">
        <v>41.677999999999997</v>
      </c>
      <c r="I701" s="211"/>
      <c r="J701" s="212">
        <f>ROUND(I701*H701,2)</f>
        <v>0</v>
      </c>
      <c r="K701" s="208" t="s">
        <v>176</v>
      </c>
      <c r="L701" s="46"/>
      <c r="M701" s="213" t="s">
        <v>32</v>
      </c>
      <c r="N701" s="214" t="s">
        <v>49</v>
      </c>
      <c r="O701" s="86"/>
      <c r="P701" s="215">
        <f>O701*H701</f>
        <v>0</v>
      </c>
      <c r="Q701" s="215">
        <v>0</v>
      </c>
      <c r="R701" s="215">
        <f>Q701*H701</f>
        <v>0</v>
      </c>
      <c r="S701" s="215">
        <v>0</v>
      </c>
      <c r="T701" s="216">
        <f>S701*H701</f>
        <v>0</v>
      </c>
      <c r="U701" s="40"/>
      <c r="V701" s="40"/>
      <c r="W701" s="40"/>
      <c r="X701" s="40"/>
      <c r="Y701" s="40"/>
      <c r="Z701" s="40"/>
      <c r="AA701" s="40"/>
      <c r="AB701" s="40"/>
      <c r="AC701" s="40"/>
      <c r="AD701" s="40"/>
      <c r="AE701" s="40"/>
      <c r="AR701" s="217" t="s">
        <v>177</v>
      </c>
      <c r="AT701" s="217" t="s">
        <v>172</v>
      </c>
      <c r="AU701" s="217" t="s">
        <v>178</v>
      </c>
      <c r="AY701" s="18" t="s">
        <v>168</v>
      </c>
      <c r="BE701" s="218">
        <f>IF(N701="základní",J701,0)</f>
        <v>0</v>
      </c>
      <c r="BF701" s="218">
        <f>IF(N701="snížená",J701,0)</f>
        <v>0</v>
      </c>
      <c r="BG701" s="218">
        <f>IF(N701="zákl. přenesená",J701,0)</f>
        <v>0</v>
      </c>
      <c r="BH701" s="218">
        <f>IF(N701="sníž. přenesená",J701,0)</f>
        <v>0</v>
      </c>
      <c r="BI701" s="218">
        <f>IF(N701="nulová",J701,0)</f>
        <v>0</v>
      </c>
      <c r="BJ701" s="18" t="s">
        <v>178</v>
      </c>
      <c r="BK701" s="218">
        <f>ROUND(I701*H701,2)</f>
        <v>0</v>
      </c>
      <c r="BL701" s="18" t="s">
        <v>177</v>
      </c>
      <c r="BM701" s="217" t="s">
        <v>568</v>
      </c>
    </row>
    <row r="702" s="2" customFormat="1">
      <c r="A702" s="40"/>
      <c r="B702" s="41"/>
      <c r="C702" s="42"/>
      <c r="D702" s="219" t="s">
        <v>180</v>
      </c>
      <c r="E702" s="42"/>
      <c r="F702" s="220" t="s">
        <v>565</v>
      </c>
      <c r="G702" s="42"/>
      <c r="H702" s="42"/>
      <c r="I702" s="221"/>
      <c r="J702" s="42"/>
      <c r="K702" s="42"/>
      <c r="L702" s="46"/>
      <c r="M702" s="222"/>
      <c r="N702" s="223"/>
      <c r="O702" s="86"/>
      <c r="P702" s="86"/>
      <c r="Q702" s="86"/>
      <c r="R702" s="86"/>
      <c r="S702" s="86"/>
      <c r="T702" s="87"/>
      <c r="U702" s="40"/>
      <c r="V702" s="40"/>
      <c r="W702" s="40"/>
      <c r="X702" s="40"/>
      <c r="Y702" s="40"/>
      <c r="Z702" s="40"/>
      <c r="AA702" s="40"/>
      <c r="AB702" s="40"/>
      <c r="AC702" s="40"/>
      <c r="AD702" s="40"/>
      <c r="AE702" s="40"/>
      <c r="AT702" s="18" t="s">
        <v>180</v>
      </c>
      <c r="AU702" s="18" t="s">
        <v>178</v>
      </c>
    </row>
    <row r="703" s="14" customFormat="1">
      <c r="A703" s="14"/>
      <c r="B703" s="234"/>
      <c r="C703" s="235"/>
      <c r="D703" s="219" t="s">
        <v>182</v>
      </c>
      <c r="E703" s="235"/>
      <c r="F703" s="237" t="s">
        <v>569</v>
      </c>
      <c r="G703" s="235"/>
      <c r="H703" s="238">
        <v>41.677999999999997</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182</v>
      </c>
      <c r="AU703" s="244" t="s">
        <v>178</v>
      </c>
      <c r="AV703" s="14" t="s">
        <v>178</v>
      </c>
      <c r="AW703" s="14" t="s">
        <v>4</v>
      </c>
      <c r="AX703" s="14" t="s">
        <v>85</v>
      </c>
      <c r="AY703" s="244" t="s">
        <v>168</v>
      </c>
    </row>
    <row r="704" s="2" customFormat="1" ht="37.8" customHeight="1">
      <c r="A704" s="40"/>
      <c r="B704" s="41"/>
      <c r="C704" s="206" t="s">
        <v>570</v>
      </c>
      <c r="D704" s="206" t="s">
        <v>172</v>
      </c>
      <c r="E704" s="207" t="s">
        <v>571</v>
      </c>
      <c r="F704" s="208" t="s">
        <v>572</v>
      </c>
      <c r="G704" s="209" t="s">
        <v>558</v>
      </c>
      <c r="H704" s="210">
        <v>1.0489999999999999</v>
      </c>
      <c r="I704" s="211"/>
      <c r="J704" s="212">
        <f>ROUND(I704*H704,2)</f>
        <v>0</v>
      </c>
      <c r="K704" s="208" t="s">
        <v>176</v>
      </c>
      <c r="L704" s="46"/>
      <c r="M704" s="213" t="s">
        <v>32</v>
      </c>
      <c r="N704" s="214" t="s">
        <v>49</v>
      </c>
      <c r="O704" s="86"/>
      <c r="P704" s="215">
        <f>O704*H704</f>
        <v>0</v>
      </c>
      <c r="Q704" s="215">
        <v>0</v>
      </c>
      <c r="R704" s="215">
        <f>Q704*H704</f>
        <v>0</v>
      </c>
      <c r="S704" s="215">
        <v>0</v>
      </c>
      <c r="T704" s="216">
        <f>S704*H704</f>
        <v>0</v>
      </c>
      <c r="U704" s="40"/>
      <c r="V704" s="40"/>
      <c r="W704" s="40"/>
      <c r="X704" s="40"/>
      <c r="Y704" s="40"/>
      <c r="Z704" s="40"/>
      <c r="AA704" s="40"/>
      <c r="AB704" s="40"/>
      <c r="AC704" s="40"/>
      <c r="AD704" s="40"/>
      <c r="AE704" s="40"/>
      <c r="AR704" s="217" t="s">
        <v>177</v>
      </c>
      <c r="AT704" s="217" t="s">
        <v>172</v>
      </c>
      <c r="AU704" s="217" t="s">
        <v>178</v>
      </c>
      <c r="AY704" s="18" t="s">
        <v>168</v>
      </c>
      <c r="BE704" s="218">
        <f>IF(N704="základní",J704,0)</f>
        <v>0</v>
      </c>
      <c r="BF704" s="218">
        <f>IF(N704="snížená",J704,0)</f>
        <v>0</v>
      </c>
      <c r="BG704" s="218">
        <f>IF(N704="zákl. přenesená",J704,0)</f>
        <v>0</v>
      </c>
      <c r="BH704" s="218">
        <f>IF(N704="sníž. přenesená",J704,0)</f>
        <v>0</v>
      </c>
      <c r="BI704" s="218">
        <f>IF(N704="nulová",J704,0)</f>
        <v>0</v>
      </c>
      <c r="BJ704" s="18" t="s">
        <v>178</v>
      </c>
      <c r="BK704" s="218">
        <f>ROUND(I704*H704,2)</f>
        <v>0</v>
      </c>
      <c r="BL704" s="18" t="s">
        <v>177</v>
      </c>
      <c r="BM704" s="217" t="s">
        <v>573</v>
      </c>
    </row>
    <row r="705" s="2" customFormat="1">
      <c r="A705" s="40"/>
      <c r="B705" s="41"/>
      <c r="C705" s="42"/>
      <c r="D705" s="219" t="s">
        <v>180</v>
      </c>
      <c r="E705" s="42"/>
      <c r="F705" s="220" t="s">
        <v>574</v>
      </c>
      <c r="G705" s="42"/>
      <c r="H705" s="42"/>
      <c r="I705" s="221"/>
      <c r="J705" s="42"/>
      <c r="K705" s="42"/>
      <c r="L705" s="46"/>
      <c r="M705" s="222"/>
      <c r="N705" s="223"/>
      <c r="O705" s="86"/>
      <c r="P705" s="86"/>
      <c r="Q705" s="86"/>
      <c r="R705" s="86"/>
      <c r="S705" s="86"/>
      <c r="T705" s="87"/>
      <c r="U705" s="40"/>
      <c r="V705" s="40"/>
      <c r="W705" s="40"/>
      <c r="X705" s="40"/>
      <c r="Y705" s="40"/>
      <c r="Z705" s="40"/>
      <c r="AA705" s="40"/>
      <c r="AB705" s="40"/>
      <c r="AC705" s="40"/>
      <c r="AD705" s="40"/>
      <c r="AE705" s="40"/>
      <c r="AT705" s="18" t="s">
        <v>180</v>
      </c>
      <c r="AU705" s="18" t="s">
        <v>178</v>
      </c>
    </row>
    <row r="706" s="12" customFormat="1" ht="22.8" customHeight="1">
      <c r="A706" s="12"/>
      <c r="B706" s="190"/>
      <c r="C706" s="191"/>
      <c r="D706" s="192" t="s">
        <v>76</v>
      </c>
      <c r="E706" s="204" t="s">
        <v>575</v>
      </c>
      <c r="F706" s="204" t="s">
        <v>576</v>
      </c>
      <c r="G706" s="191"/>
      <c r="H706" s="191"/>
      <c r="I706" s="194"/>
      <c r="J706" s="205">
        <f>BK706</f>
        <v>0</v>
      </c>
      <c r="K706" s="191"/>
      <c r="L706" s="196"/>
      <c r="M706" s="197"/>
      <c r="N706" s="198"/>
      <c r="O706" s="198"/>
      <c r="P706" s="199">
        <f>SUM(P707:P708)</f>
        <v>0</v>
      </c>
      <c r="Q706" s="198"/>
      <c r="R706" s="199">
        <f>SUM(R707:R708)</f>
        <v>0</v>
      </c>
      <c r="S706" s="198"/>
      <c r="T706" s="200">
        <f>SUM(T707:T708)</f>
        <v>0</v>
      </c>
      <c r="U706" s="12"/>
      <c r="V706" s="12"/>
      <c r="W706" s="12"/>
      <c r="X706" s="12"/>
      <c r="Y706" s="12"/>
      <c r="Z706" s="12"/>
      <c r="AA706" s="12"/>
      <c r="AB706" s="12"/>
      <c r="AC706" s="12"/>
      <c r="AD706" s="12"/>
      <c r="AE706" s="12"/>
      <c r="AR706" s="201" t="s">
        <v>85</v>
      </c>
      <c r="AT706" s="202" t="s">
        <v>76</v>
      </c>
      <c r="AU706" s="202" t="s">
        <v>85</v>
      </c>
      <c r="AY706" s="201" t="s">
        <v>168</v>
      </c>
      <c r="BK706" s="203">
        <f>SUM(BK707:BK708)</f>
        <v>0</v>
      </c>
    </row>
    <row r="707" s="2" customFormat="1" ht="49.05" customHeight="1">
      <c r="A707" s="40"/>
      <c r="B707" s="41"/>
      <c r="C707" s="206" t="s">
        <v>577</v>
      </c>
      <c r="D707" s="206" t="s">
        <v>172</v>
      </c>
      <c r="E707" s="207" t="s">
        <v>578</v>
      </c>
      <c r="F707" s="208" t="s">
        <v>579</v>
      </c>
      <c r="G707" s="209" t="s">
        <v>558</v>
      </c>
      <c r="H707" s="210">
        <v>16.972999999999999</v>
      </c>
      <c r="I707" s="211"/>
      <c r="J707" s="212">
        <f>ROUND(I707*H707,2)</f>
        <v>0</v>
      </c>
      <c r="K707" s="208" t="s">
        <v>176</v>
      </c>
      <c r="L707" s="46"/>
      <c r="M707" s="213" t="s">
        <v>32</v>
      </c>
      <c r="N707" s="214" t="s">
        <v>49</v>
      </c>
      <c r="O707" s="86"/>
      <c r="P707" s="215">
        <f>O707*H707</f>
        <v>0</v>
      </c>
      <c r="Q707" s="215">
        <v>0</v>
      </c>
      <c r="R707" s="215">
        <f>Q707*H707</f>
        <v>0</v>
      </c>
      <c r="S707" s="215">
        <v>0</v>
      </c>
      <c r="T707" s="216">
        <f>S707*H707</f>
        <v>0</v>
      </c>
      <c r="U707" s="40"/>
      <c r="V707" s="40"/>
      <c r="W707" s="40"/>
      <c r="X707" s="40"/>
      <c r="Y707" s="40"/>
      <c r="Z707" s="40"/>
      <c r="AA707" s="40"/>
      <c r="AB707" s="40"/>
      <c r="AC707" s="40"/>
      <c r="AD707" s="40"/>
      <c r="AE707" s="40"/>
      <c r="AR707" s="217" t="s">
        <v>177</v>
      </c>
      <c r="AT707" s="217" t="s">
        <v>172</v>
      </c>
      <c r="AU707" s="217" t="s">
        <v>178</v>
      </c>
      <c r="AY707" s="18" t="s">
        <v>168</v>
      </c>
      <c r="BE707" s="218">
        <f>IF(N707="základní",J707,0)</f>
        <v>0</v>
      </c>
      <c r="BF707" s="218">
        <f>IF(N707="snížená",J707,0)</f>
        <v>0</v>
      </c>
      <c r="BG707" s="218">
        <f>IF(N707="zákl. přenesená",J707,0)</f>
        <v>0</v>
      </c>
      <c r="BH707" s="218">
        <f>IF(N707="sníž. přenesená",J707,0)</f>
        <v>0</v>
      </c>
      <c r="BI707" s="218">
        <f>IF(N707="nulová",J707,0)</f>
        <v>0</v>
      </c>
      <c r="BJ707" s="18" t="s">
        <v>178</v>
      </c>
      <c r="BK707" s="218">
        <f>ROUND(I707*H707,2)</f>
        <v>0</v>
      </c>
      <c r="BL707" s="18" t="s">
        <v>177</v>
      </c>
      <c r="BM707" s="217" t="s">
        <v>580</v>
      </c>
    </row>
    <row r="708" s="2" customFormat="1">
      <c r="A708" s="40"/>
      <c r="B708" s="41"/>
      <c r="C708" s="42"/>
      <c r="D708" s="219" t="s">
        <v>180</v>
      </c>
      <c r="E708" s="42"/>
      <c r="F708" s="220" t="s">
        <v>581</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8" t="s">
        <v>180</v>
      </c>
      <c r="AU708" s="18" t="s">
        <v>178</v>
      </c>
    </row>
    <row r="709" s="12" customFormat="1" ht="25.92" customHeight="1">
      <c r="A709" s="12"/>
      <c r="B709" s="190"/>
      <c r="C709" s="191"/>
      <c r="D709" s="192" t="s">
        <v>76</v>
      </c>
      <c r="E709" s="193" t="s">
        <v>582</v>
      </c>
      <c r="F709" s="193" t="s">
        <v>583</v>
      </c>
      <c r="G709" s="191"/>
      <c r="H709" s="191"/>
      <c r="I709" s="194"/>
      <c r="J709" s="195">
        <f>BK709</f>
        <v>0</v>
      </c>
      <c r="K709" s="191"/>
      <c r="L709" s="196"/>
      <c r="M709" s="197"/>
      <c r="N709" s="198"/>
      <c r="O709" s="198"/>
      <c r="P709" s="199">
        <f>P710+P719+P725+P750+P762+P827+P848+P858+P906+P929+P942</f>
        <v>0</v>
      </c>
      <c r="Q709" s="198"/>
      <c r="R709" s="199">
        <f>R710+R719+R725+R750+R762+R827+R848+R858+R906+R929+R942</f>
        <v>3.0909384899999996</v>
      </c>
      <c r="S709" s="198"/>
      <c r="T709" s="200">
        <f>T710+T719+T725+T750+T762+T827+T848+T858+T906+T929+T942</f>
        <v>1.0487804600000001</v>
      </c>
      <c r="U709" s="12"/>
      <c r="V709" s="12"/>
      <c r="W709" s="12"/>
      <c r="X709" s="12"/>
      <c r="Y709" s="12"/>
      <c r="Z709" s="12"/>
      <c r="AA709" s="12"/>
      <c r="AB709" s="12"/>
      <c r="AC709" s="12"/>
      <c r="AD709" s="12"/>
      <c r="AE709" s="12"/>
      <c r="AR709" s="201" t="s">
        <v>178</v>
      </c>
      <c r="AT709" s="202" t="s">
        <v>76</v>
      </c>
      <c r="AU709" s="202" t="s">
        <v>77</v>
      </c>
      <c r="AY709" s="201" t="s">
        <v>168</v>
      </c>
      <c r="BK709" s="203">
        <f>BK710+BK719+BK725+BK750+BK762+BK827+BK848+BK858+BK906+BK929+BK942</f>
        <v>0</v>
      </c>
    </row>
    <row r="710" s="12" customFormat="1" ht="22.8" customHeight="1">
      <c r="A710" s="12"/>
      <c r="B710" s="190"/>
      <c r="C710" s="191"/>
      <c r="D710" s="192" t="s">
        <v>76</v>
      </c>
      <c r="E710" s="204" t="s">
        <v>584</v>
      </c>
      <c r="F710" s="204" t="s">
        <v>585</v>
      </c>
      <c r="G710" s="191"/>
      <c r="H710" s="191"/>
      <c r="I710" s="194"/>
      <c r="J710" s="205">
        <f>BK710</f>
        <v>0</v>
      </c>
      <c r="K710" s="191"/>
      <c r="L710" s="196"/>
      <c r="M710" s="197"/>
      <c r="N710" s="198"/>
      <c r="O710" s="198"/>
      <c r="P710" s="199">
        <f>SUM(P711:P718)</f>
        <v>0</v>
      </c>
      <c r="Q710" s="198"/>
      <c r="R710" s="199">
        <f>SUM(R711:R718)</f>
        <v>0.043809300000000002</v>
      </c>
      <c r="S710" s="198"/>
      <c r="T710" s="200">
        <f>SUM(T711:T718)</f>
        <v>0</v>
      </c>
      <c r="U710" s="12"/>
      <c r="V710" s="12"/>
      <c r="W710" s="12"/>
      <c r="X710" s="12"/>
      <c r="Y710" s="12"/>
      <c r="Z710" s="12"/>
      <c r="AA710" s="12"/>
      <c r="AB710" s="12"/>
      <c r="AC710" s="12"/>
      <c r="AD710" s="12"/>
      <c r="AE710" s="12"/>
      <c r="AR710" s="201" t="s">
        <v>178</v>
      </c>
      <c r="AT710" s="202" t="s">
        <v>76</v>
      </c>
      <c r="AU710" s="202" t="s">
        <v>85</v>
      </c>
      <c r="AY710" s="201" t="s">
        <v>168</v>
      </c>
      <c r="BK710" s="203">
        <f>SUM(BK711:BK718)</f>
        <v>0</v>
      </c>
    </row>
    <row r="711" s="2" customFormat="1" ht="37.8" customHeight="1">
      <c r="A711" s="40"/>
      <c r="B711" s="41"/>
      <c r="C711" s="206" t="s">
        <v>586</v>
      </c>
      <c r="D711" s="206" t="s">
        <v>172</v>
      </c>
      <c r="E711" s="207" t="s">
        <v>587</v>
      </c>
      <c r="F711" s="208" t="s">
        <v>588</v>
      </c>
      <c r="G711" s="209" t="s">
        <v>175</v>
      </c>
      <c r="H711" s="210">
        <v>6.3700000000000001</v>
      </c>
      <c r="I711" s="211"/>
      <c r="J711" s="212">
        <f>ROUND(I711*H711,2)</f>
        <v>0</v>
      </c>
      <c r="K711" s="208" t="s">
        <v>176</v>
      </c>
      <c r="L711" s="46"/>
      <c r="M711" s="213" t="s">
        <v>32</v>
      </c>
      <c r="N711" s="214" t="s">
        <v>49</v>
      </c>
      <c r="O711" s="86"/>
      <c r="P711" s="215">
        <f>O711*H711</f>
        <v>0</v>
      </c>
      <c r="Q711" s="215">
        <v>0.0060000000000000001</v>
      </c>
      <c r="R711" s="215">
        <f>Q711*H711</f>
        <v>0.038220000000000004</v>
      </c>
      <c r="S711" s="215">
        <v>0</v>
      </c>
      <c r="T711" s="216">
        <f>S711*H711</f>
        <v>0</v>
      </c>
      <c r="U711" s="40"/>
      <c r="V711" s="40"/>
      <c r="W711" s="40"/>
      <c r="X711" s="40"/>
      <c r="Y711" s="40"/>
      <c r="Z711" s="40"/>
      <c r="AA711" s="40"/>
      <c r="AB711" s="40"/>
      <c r="AC711" s="40"/>
      <c r="AD711" s="40"/>
      <c r="AE711" s="40"/>
      <c r="AR711" s="217" t="s">
        <v>319</v>
      </c>
      <c r="AT711" s="217" t="s">
        <v>172</v>
      </c>
      <c r="AU711" s="217" t="s">
        <v>178</v>
      </c>
      <c r="AY711" s="18" t="s">
        <v>168</v>
      </c>
      <c r="BE711" s="218">
        <f>IF(N711="základní",J711,0)</f>
        <v>0</v>
      </c>
      <c r="BF711" s="218">
        <f>IF(N711="snížená",J711,0)</f>
        <v>0</v>
      </c>
      <c r="BG711" s="218">
        <f>IF(N711="zákl. přenesená",J711,0)</f>
        <v>0</v>
      </c>
      <c r="BH711" s="218">
        <f>IF(N711="sníž. přenesená",J711,0)</f>
        <v>0</v>
      </c>
      <c r="BI711" s="218">
        <f>IF(N711="nulová",J711,0)</f>
        <v>0</v>
      </c>
      <c r="BJ711" s="18" t="s">
        <v>178</v>
      </c>
      <c r="BK711" s="218">
        <f>ROUND(I711*H711,2)</f>
        <v>0</v>
      </c>
      <c r="BL711" s="18" t="s">
        <v>319</v>
      </c>
      <c r="BM711" s="217" t="s">
        <v>589</v>
      </c>
    </row>
    <row r="712" s="13" customFormat="1">
      <c r="A712" s="13"/>
      <c r="B712" s="224"/>
      <c r="C712" s="225"/>
      <c r="D712" s="219" t="s">
        <v>182</v>
      </c>
      <c r="E712" s="226" t="s">
        <v>32</v>
      </c>
      <c r="F712" s="227" t="s">
        <v>238</v>
      </c>
      <c r="G712" s="225"/>
      <c r="H712" s="226" t="s">
        <v>32</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182</v>
      </c>
      <c r="AU712" s="233" t="s">
        <v>178</v>
      </c>
      <c r="AV712" s="13" t="s">
        <v>85</v>
      </c>
      <c r="AW712" s="13" t="s">
        <v>39</v>
      </c>
      <c r="AX712" s="13" t="s">
        <v>77</v>
      </c>
      <c r="AY712" s="233" t="s">
        <v>168</v>
      </c>
    </row>
    <row r="713" s="14" customFormat="1">
      <c r="A713" s="14"/>
      <c r="B713" s="234"/>
      <c r="C713" s="235"/>
      <c r="D713" s="219" t="s">
        <v>182</v>
      </c>
      <c r="E713" s="236" t="s">
        <v>32</v>
      </c>
      <c r="F713" s="237" t="s">
        <v>199</v>
      </c>
      <c r="G713" s="235"/>
      <c r="H713" s="238">
        <v>6.3700000000000001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182</v>
      </c>
      <c r="AU713" s="244" t="s">
        <v>178</v>
      </c>
      <c r="AV713" s="14" t="s">
        <v>178</v>
      </c>
      <c r="AW713" s="14" t="s">
        <v>39</v>
      </c>
      <c r="AX713" s="14" t="s">
        <v>85</v>
      </c>
      <c r="AY713" s="244" t="s">
        <v>168</v>
      </c>
    </row>
    <row r="714" s="2" customFormat="1" ht="37.8" customHeight="1">
      <c r="A714" s="40"/>
      <c r="B714" s="41"/>
      <c r="C714" s="206" t="s">
        <v>590</v>
      </c>
      <c r="D714" s="206" t="s">
        <v>172</v>
      </c>
      <c r="E714" s="207" t="s">
        <v>591</v>
      </c>
      <c r="F714" s="208" t="s">
        <v>592</v>
      </c>
      <c r="G714" s="209" t="s">
        <v>175</v>
      </c>
      <c r="H714" s="210">
        <v>0.93000000000000005</v>
      </c>
      <c r="I714" s="211"/>
      <c r="J714" s="212">
        <f>ROUND(I714*H714,2)</f>
        <v>0</v>
      </c>
      <c r="K714" s="208" t="s">
        <v>176</v>
      </c>
      <c r="L714" s="46"/>
      <c r="M714" s="213" t="s">
        <v>32</v>
      </c>
      <c r="N714" s="214" t="s">
        <v>49</v>
      </c>
      <c r="O714" s="86"/>
      <c r="P714" s="215">
        <f>O714*H714</f>
        <v>0</v>
      </c>
      <c r="Q714" s="215">
        <v>0.0060099999999999997</v>
      </c>
      <c r="R714" s="215">
        <f>Q714*H714</f>
        <v>0.0055893000000000002</v>
      </c>
      <c r="S714" s="215">
        <v>0</v>
      </c>
      <c r="T714" s="216">
        <f>S714*H714</f>
        <v>0</v>
      </c>
      <c r="U714" s="40"/>
      <c r="V714" s="40"/>
      <c r="W714" s="40"/>
      <c r="X714" s="40"/>
      <c r="Y714" s="40"/>
      <c r="Z714" s="40"/>
      <c r="AA714" s="40"/>
      <c r="AB714" s="40"/>
      <c r="AC714" s="40"/>
      <c r="AD714" s="40"/>
      <c r="AE714" s="40"/>
      <c r="AR714" s="217" t="s">
        <v>319</v>
      </c>
      <c r="AT714" s="217" t="s">
        <v>172</v>
      </c>
      <c r="AU714" s="217" t="s">
        <v>178</v>
      </c>
      <c r="AY714" s="18" t="s">
        <v>168</v>
      </c>
      <c r="BE714" s="218">
        <f>IF(N714="základní",J714,0)</f>
        <v>0</v>
      </c>
      <c r="BF714" s="218">
        <f>IF(N714="snížená",J714,0)</f>
        <v>0</v>
      </c>
      <c r="BG714" s="218">
        <f>IF(N714="zákl. přenesená",J714,0)</f>
        <v>0</v>
      </c>
      <c r="BH714" s="218">
        <f>IF(N714="sníž. přenesená",J714,0)</f>
        <v>0</v>
      </c>
      <c r="BI714" s="218">
        <f>IF(N714="nulová",J714,0)</f>
        <v>0</v>
      </c>
      <c r="BJ714" s="18" t="s">
        <v>178</v>
      </c>
      <c r="BK714" s="218">
        <f>ROUND(I714*H714,2)</f>
        <v>0</v>
      </c>
      <c r="BL714" s="18" t="s">
        <v>319</v>
      </c>
      <c r="BM714" s="217" t="s">
        <v>593</v>
      </c>
    </row>
    <row r="715" s="13" customFormat="1">
      <c r="A715" s="13"/>
      <c r="B715" s="224"/>
      <c r="C715" s="225"/>
      <c r="D715" s="219" t="s">
        <v>182</v>
      </c>
      <c r="E715" s="226" t="s">
        <v>32</v>
      </c>
      <c r="F715" s="227" t="s">
        <v>594</v>
      </c>
      <c r="G715" s="225"/>
      <c r="H715" s="226" t="s">
        <v>32</v>
      </c>
      <c r="I715" s="228"/>
      <c r="J715" s="225"/>
      <c r="K715" s="225"/>
      <c r="L715" s="229"/>
      <c r="M715" s="230"/>
      <c r="N715" s="231"/>
      <c r="O715" s="231"/>
      <c r="P715" s="231"/>
      <c r="Q715" s="231"/>
      <c r="R715" s="231"/>
      <c r="S715" s="231"/>
      <c r="T715" s="232"/>
      <c r="U715" s="13"/>
      <c r="V715" s="13"/>
      <c r="W715" s="13"/>
      <c r="X715" s="13"/>
      <c r="Y715" s="13"/>
      <c r="Z715" s="13"/>
      <c r="AA715" s="13"/>
      <c r="AB715" s="13"/>
      <c r="AC715" s="13"/>
      <c r="AD715" s="13"/>
      <c r="AE715" s="13"/>
      <c r="AT715" s="233" t="s">
        <v>182</v>
      </c>
      <c r="AU715" s="233" t="s">
        <v>178</v>
      </c>
      <c r="AV715" s="13" t="s">
        <v>85</v>
      </c>
      <c r="AW715" s="13" t="s">
        <v>39</v>
      </c>
      <c r="AX715" s="13" t="s">
        <v>77</v>
      </c>
      <c r="AY715" s="233" t="s">
        <v>168</v>
      </c>
    </row>
    <row r="716" s="14" customFormat="1">
      <c r="A716" s="14"/>
      <c r="B716" s="234"/>
      <c r="C716" s="235"/>
      <c r="D716" s="219" t="s">
        <v>182</v>
      </c>
      <c r="E716" s="236" t="s">
        <v>32</v>
      </c>
      <c r="F716" s="237" t="s">
        <v>595</v>
      </c>
      <c r="G716" s="235"/>
      <c r="H716" s="238">
        <v>0.93000000000000005</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182</v>
      </c>
      <c r="AU716" s="244" t="s">
        <v>178</v>
      </c>
      <c r="AV716" s="14" t="s">
        <v>178</v>
      </c>
      <c r="AW716" s="14" t="s">
        <v>39</v>
      </c>
      <c r="AX716" s="14" t="s">
        <v>85</v>
      </c>
      <c r="AY716" s="244" t="s">
        <v>168</v>
      </c>
    </row>
    <row r="717" s="2" customFormat="1" ht="49.05" customHeight="1">
      <c r="A717" s="40"/>
      <c r="B717" s="41"/>
      <c r="C717" s="206" t="s">
        <v>596</v>
      </c>
      <c r="D717" s="206" t="s">
        <v>172</v>
      </c>
      <c r="E717" s="207" t="s">
        <v>597</v>
      </c>
      <c r="F717" s="208" t="s">
        <v>598</v>
      </c>
      <c r="G717" s="209" t="s">
        <v>599</v>
      </c>
      <c r="H717" s="266"/>
      <c r="I717" s="211"/>
      <c r="J717" s="212">
        <f>ROUND(I717*H717,2)</f>
        <v>0</v>
      </c>
      <c r="K717" s="208" t="s">
        <v>176</v>
      </c>
      <c r="L717" s="46"/>
      <c r="M717" s="213" t="s">
        <v>32</v>
      </c>
      <c r="N717" s="214" t="s">
        <v>49</v>
      </c>
      <c r="O717" s="86"/>
      <c r="P717" s="215">
        <f>O717*H717</f>
        <v>0</v>
      </c>
      <c r="Q717" s="215">
        <v>0</v>
      </c>
      <c r="R717" s="215">
        <f>Q717*H717</f>
        <v>0</v>
      </c>
      <c r="S717" s="215">
        <v>0</v>
      </c>
      <c r="T717" s="216">
        <f>S717*H717</f>
        <v>0</v>
      </c>
      <c r="U717" s="40"/>
      <c r="V717" s="40"/>
      <c r="W717" s="40"/>
      <c r="X717" s="40"/>
      <c r="Y717" s="40"/>
      <c r="Z717" s="40"/>
      <c r="AA717" s="40"/>
      <c r="AB717" s="40"/>
      <c r="AC717" s="40"/>
      <c r="AD717" s="40"/>
      <c r="AE717" s="40"/>
      <c r="AR717" s="217" t="s">
        <v>319</v>
      </c>
      <c r="AT717" s="217" t="s">
        <v>172</v>
      </c>
      <c r="AU717" s="217" t="s">
        <v>178</v>
      </c>
      <c r="AY717" s="18" t="s">
        <v>168</v>
      </c>
      <c r="BE717" s="218">
        <f>IF(N717="základní",J717,0)</f>
        <v>0</v>
      </c>
      <c r="BF717" s="218">
        <f>IF(N717="snížená",J717,0)</f>
        <v>0</v>
      </c>
      <c r="BG717" s="218">
        <f>IF(N717="zákl. přenesená",J717,0)</f>
        <v>0</v>
      </c>
      <c r="BH717" s="218">
        <f>IF(N717="sníž. přenesená",J717,0)</f>
        <v>0</v>
      </c>
      <c r="BI717" s="218">
        <f>IF(N717="nulová",J717,0)</f>
        <v>0</v>
      </c>
      <c r="BJ717" s="18" t="s">
        <v>178</v>
      </c>
      <c r="BK717" s="218">
        <f>ROUND(I717*H717,2)</f>
        <v>0</v>
      </c>
      <c r="BL717" s="18" t="s">
        <v>319</v>
      </c>
      <c r="BM717" s="217" t="s">
        <v>600</v>
      </c>
    </row>
    <row r="718" s="2" customFormat="1">
      <c r="A718" s="40"/>
      <c r="B718" s="41"/>
      <c r="C718" s="42"/>
      <c r="D718" s="219" t="s">
        <v>180</v>
      </c>
      <c r="E718" s="42"/>
      <c r="F718" s="220" t="s">
        <v>601</v>
      </c>
      <c r="G718" s="42"/>
      <c r="H718" s="42"/>
      <c r="I718" s="221"/>
      <c r="J718" s="42"/>
      <c r="K718" s="42"/>
      <c r="L718" s="46"/>
      <c r="M718" s="222"/>
      <c r="N718" s="223"/>
      <c r="O718" s="86"/>
      <c r="P718" s="86"/>
      <c r="Q718" s="86"/>
      <c r="R718" s="86"/>
      <c r="S718" s="86"/>
      <c r="T718" s="87"/>
      <c r="U718" s="40"/>
      <c r="V718" s="40"/>
      <c r="W718" s="40"/>
      <c r="X718" s="40"/>
      <c r="Y718" s="40"/>
      <c r="Z718" s="40"/>
      <c r="AA718" s="40"/>
      <c r="AB718" s="40"/>
      <c r="AC718" s="40"/>
      <c r="AD718" s="40"/>
      <c r="AE718" s="40"/>
      <c r="AT718" s="18" t="s">
        <v>180</v>
      </c>
      <c r="AU718" s="18" t="s">
        <v>178</v>
      </c>
    </row>
    <row r="719" s="12" customFormat="1" ht="22.8" customHeight="1">
      <c r="A719" s="12"/>
      <c r="B719" s="190"/>
      <c r="C719" s="191"/>
      <c r="D719" s="192" t="s">
        <v>76</v>
      </c>
      <c r="E719" s="204" t="s">
        <v>602</v>
      </c>
      <c r="F719" s="204" t="s">
        <v>603</v>
      </c>
      <c r="G719" s="191"/>
      <c r="H719" s="191"/>
      <c r="I719" s="194"/>
      <c r="J719" s="205">
        <f>BK719</f>
        <v>0</v>
      </c>
      <c r="K719" s="191"/>
      <c r="L719" s="196"/>
      <c r="M719" s="197"/>
      <c r="N719" s="198"/>
      <c r="O719" s="198"/>
      <c r="P719" s="199">
        <f>SUM(P720:P724)</f>
        <v>0</v>
      </c>
      <c r="Q719" s="198"/>
      <c r="R719" s="199">
        <f>SUM(R720:R724)</f>
        <v>0.0027287500000000003</v>
      </c>
      <c r="S719" s="198"/>
      <c r="T719" s="200">
        <f>SUM(T720:T724)</f>
        <v>0</v>
      </c>
      <c r="U719" s="12"/>
      <c r="V719" s="12"/>
      <c r="W719" s="12"/>
      <c r="X719" s="12"/>
      <c r="Y719" s="12"/>
      <c r="Z719" s="12"/>
      <c r="AA719" s="12"/>
      <c r="AB719" s="12"/>
      <c r="AC719" s="12"/>
      <c r="AD719" s="12"/>
      <c r="AE719" s="12"/>
      <c r="AR719" s="201" t="s">
        <v>178</v>
      </c>
      <c r="AT719" s="202" t="s">
        <v>76</v>
      </c>
      <c r="AU719" s="202" t="s">
        <v>85</v>
      </c>
      <c r="AY719" s="201" t="s">
        <v>168</v>
      </c>
      <c r="BK719" s="203">
        <f>SUM(BK720:BK724)</f>
        <v>0</v>
      </c>
    </row>
    <row r="720" s="2" customFormat="1" ht="37.8" customHeight="1">
      <c r="A720" s="40"/>
      <c r="B720" s="41"/>
      <c r="C720" s="206" t="s">
        <v>604</v>
      </c>
      <c r="D720" s="206" t="s">
        <v>172</v>
      </c>
      <c r="E720" s="207" t="s">
        <v>605</v>
      </c>
      <c r="F720" s="208" t="s">
        <v>606</v>
      </c>
      <c r="G720" s="209" t="s">
        <v>175</v>
      </c>
      <c r="H720" s="210">
        <v>4.625</v>
      </c>
      <c r="I720" s="211"/>
      <c r="J720" s="212">
        <f>ROUND(I720*H720,2)</f>
        <v>0</v>
      </c>
      <c r="K720" s="208" t="s">
        <v>176</v>
      </c>
      <c r="L720" s="46"/>
      <c r="M720" s="213" t="s">
        <v>32</v>
      </c>
      <c r="N720" s="214" t="s">
        <v>49</v>
      </c>
      <c r="O720" s="86"/>
      <c r="P720" s="215">
        <f>O720*H720</f>
        <v>0</v>
      </c>
      <c r="Q720" s="215">
        <v>0.00059000000000000003</v>
      </c>
      <c r="R720" s="215">
        <f>Q720*H720</f>
        <v>0.0027287500000000003</v>
      </c>
      <c r="S720" s="215">
        <v>0</v>
      </c>
      <c r="T720" s="216">
        <f>S720*H720</f>
        <v>0</v>
      </c>
      <c r="U720" s="40"/>
      <c r="V720" s="40"/>
      <c r="W720" s="40"/>
      <c r="X720" s="40"/>
      <c r="Y720" s="40"/>
      <c r="Z720" s="40"/>
      <c r="AA720" s="40"/>
      <c r="AB720" s="40"/>
      <c r="AC720" s="40"/>
      <c r="AD720" s="40"/>
      <c r="AE720" s="40"/>
      <c r="AR720" s="217" t="s">
        <v>319</v>
      </c>
      <c r="AT720" s="217" t="s">
        <v>172</v>
      </c>
      <c r="AU720" s="217" t="s">
        <v>178</v>
      </c>
      <c r="AY720" s="18" t="s">
        <v>168</v>
      </c>
      <c r="BE720" s="218">
        <f>IF(N720="základní",J720,0)</f>
        <v>0</v>
      </c>
      <c r="BF720" s="218">
        <f>IF(N720="snížená",J720,0)</f>
        <v>0</v>
      </c>
      <c r="BG720" s="218">
        <f>IF(N720="zákl. přenesená",J720,0)</f>
        <v>0</v>
      </c>
      <c r="BH720" s="218">
        <f>IF(N720="sníž. přenesená",J720,0)</f>
        <v>0</v>
      </c>
      <c r="BI720" s="218">
        <f>IF(N720="nulová",J720,0)</f>
        <v>0</v>
      </c>
      <c r="BJ720" s="18" t="s">
        <v>178</v>
      </c>
      <c r="BK720" s="218">
        <f>ROUND(I720*H720,2)</f>
        <v>0</v>
      </c>
      <c r="BL720" s="18" t="s">
        <v>319</v>
      </c>
      <c r="BM720" s="217" t="s">
        <v>607</v>
      </c>
    </row>
    <row r="721" s="13" customFormat="1">
      <c r="A721" s="13"/>
      <c r="B721" s="224"/>
      <c r="C721" s="225"/>
      <c r="D721" s="219" t="s">
        <v>182</v>
      </c>
      <c r="E721" s="226" t="s">
        <v>32</v>
      </c>
      <c r="F721" s="227" t="s">
        <v>196</v>
      </c>
      <c r="G721" s="225"/>
      <c r="H721" s="226" t="s">
        <v>32</v>
      </c>
      <c r="I721" s="228"/>
      <c r="J721" s="225"/>
      <c r="K721" s="225"/>
      <c r="L721" s="229"/>
      <c r="M721" s="230"/>
      <c r="N721" s="231"/>
      <c r="O721" s="231"/>
      <c r="P721" s="231"/>
      <c r="Q721" s="231"/>
      <c r="R721" s="231"/>
      <c r="S721" s="231"/>
      <c r="T721" s="232"/>
      <c r="U721" s="13"/>
      <c r="V721" s="13"/>
      <c r="W721" s="13"/>
      <c r="X721" s="13"/>
      <c r="Y721" s="13"/>
      <c r="Z721" s="13"/>
      <c r="AA721" s="13"/>
      <c r="AB721" s="13"/>
      <c r="AC721" s="13"/>
      <c r="AD721" s="13"/>
      <c r="AE721" s="13"/>
      <c r="AT721" s="233" t="s">
        <v>182</v>
      </c>
      <c r="AU721" s="233" t="s">
        <v>178</v>
      </c>
      <c r="AV721" s="13" t="s">
        <v>85</v>
      </c>
      <c r="AW721" s="13" t="s">
        <v>39</v>
      </c>
      <c r="AX721" s="13" t="s">
        <v>77</v>
      </c>
      <c r="AY721" s="233" t="s">
        <v>168</v>
      </c>
    </row>
    <row r="722" s="14" customFormat="1">
      <c r="A722" s="14"/>
      <c r="B722" s="234"/>
      <c r="C722" s="235"/>
      <c r="D722" s="219" t="s">
        <v>182</v>
      </c>
      <c r="E722" s="236" t="s">
        <v>32</v>
      </c>
      <c r="F722" s="237" t="s">
        <v>197</v>
      </c>
      <c r="G722" s="235"/>
      <c r="H722" s="238">
        <v>4.625</v>
      </c>
      <c r="I722" s="239"/>
      <c r="J722" s="235"/>
      <c r="K722" s="235"/>
      <c r="L722" s="240"/>
      <c r="M722" s="241"/>
      <c r="N722" s="242"/>
      <c r="O722" s="242"/>
      <c r="P722" s="242"/>
      <c r="Q722" s="242"/>
      <c r="R722" s="242"/>
      <c r="S722" s="242"/>
      <c r="T722" s="243"/>
      <c r="U722" s="14"/>
      <c r="V722" s="14"/>
      <c r="W722" s="14"/>
      <c r="X722" s="14"/>
      <c r="Y722" s="14"/>
      <c r="Z722" s="14"/>
      <c r="AA722" s="14"/>
      <c r="AB722" s="14"/>
      <c r="AC722" s="14"/>
      <c r="AD722" s="14"/>
      <c r="AE722" s="14"/>
      <c r="AT722" s="244" t="s">
        <v>182</v>
      </c>
      <c r="AU722" s="244" t="s">
        <v>178</v>
      </c>
      <c r="AV722" s="14" t="s">
        <v>178</v>
      </c>
      <c r="AW722" s="14" t="s">
        <v>39</v>
      </c>
      <c r="AX722" s="14" t="s">
        <v>85</v>
      </c>
      <c r="AY722" s="244" t="s">
        <v>168</v>
      </c>
    </row>
    <row r="723" s="2" customFormat="1" ht="37.8" customHeight="1">
      <c r="A723" s="40"/>
      <c r="B723" s="41"/>
      <c r="C723" s="206" t="s">
        <v>608</v>
      </c>
      <c r="D723" s="206" t="s">
        <v>172</v>
      </c>
      <c r="E723" s="207" t="s">
        <v>609</v>
      </c>
      <c r="F723" s="208" t="s">
        <v>610</v>
      </c>
      <c r="G723" s="209" t="s">
        <v>599</v>
      </c>
      <c r="H723" s="266"/>
      <c r="I723" s="211"/>
      <c r="J723" s="212">
        <f>ROUND(I723*H723,2)</f>
        <v>0</v>
      </c>
      <c r="K723" s="208" t="s">
        <v>176</v>
      </c>
      <c r="L723" s="46"/>
      <c r="M723" s="213" t="s">
        <v>32</v>
      </c>
      <c r="N723" s="214" t="s">
        <v>49</v>
      </c>
      <c r="O723" s="86"/>
      <c r="P723" s="215">
        <f>O723*H723</f>
        <v>0</v>
      </c>
      <c r="Q723" s="215">
        <v>0</v>
      </c>
      <c r="R723" s="215">
        <f>Q723*H723</f>
        <v>0</v>
      </c>
      <c r="S723" s="215">
        <v>0</v>
      </c>
      <c r="T723" s="216">
        <f>S723*H723</f>
        <v>0</v>
      </c>
      <c r="U723" s="40"/>
      <c r="V723" s="40"/>
      <c r="W723" s="40"/>
      <c r="X723" s="40"/>
      <c r="Y723" s="40"/>
      <c r="Z723" s="40"/>
      <c r="AA723" s="40"/>
      <c r="AB723" s="40"/>
      <c r="AC723" s="40"/>
      <c r="AD723" s="40"/>
      <c r="AE723" s="40"/>
      <c r="AR723" s="217" t="s">
        <v>319</v>
      </c>
      <c r="AT723" s="217" t="s">
        <v>172</v>
      </c>
      <c r="AU723" s="217" t="s">
        <v>178</v>
      </c>
      <c r="AY723" s="18" t="s">
        <v>168</v>
      </c>
      <c r="BE723" s="218">
        <f>IF(N723="základní",J723,0)</f>
        <v>0</v>
      </c>
      <c r="BF723" s="218">
        <f>IF(N723="snížená",J723,0)</f>
        <v>0</v>
      </c>
      <c r="BG723" s="218">
        <f>IF(N723="zákl. přenesená",J723,0)</f>
        <v>0</v>
      </c>
      <c r="BH723" s="218">
        <f>IF(N723="sníž. přenesená",J723,0)</f>
        <v>0</v>
      </c>
      <c r="BI723" s="218">
        <f>IF(N723="nulová",J723,0)</f>
        <v>0</v>
      </c>
      <c r="BJ723" s="18" t="s">
        <v>178</v>
      </c>
      <c r="BK723" s="218">
        <f>ROUND(I723*H723,2)</f>
        <v>0</v>
      </c>
      <c r="BL723" s="18" t="s">
        <v>319</v>
      </c>
      <c r="BM723" s="217" t="s">
        <v>611</v>
      </c>
    </row>
    <row r="724" s="2" customFormat="1">
      <c r="A724" s="40"/>
      <c r="B724" s="41"/>
      <c r="C724" s="42"/>
      <c r="D724" s="219" t="s">
        <v>180</v>
      </c>
      <c r="E724" s="42"/>
      <c r="F724" s="220" t="s">
        <v>612</v>
      </c>
      <c r="G724" s="42"/>
      <c r="H724" s="42"/>
      <c r="I724" s="221"/>
      <c r="J724" s="42"/>
      <c r="K724" s="42"/>
      <c r="L724" s="46"/>
      <c r="M724" s="222"/>
      <c r="N724" s="223"/>
      <c r="O724" s="86"/>
      <c r="P724" s="86"/>
      <c r="Q724" s="86"/>
      <c r="R724" s="86"/>
      <c r="S724" s="86"/>
      <c r="T724" s="87"/>
      <c r="U724" s="40"/>
      <c r="V724" s="40"/>
      <c r="W724" s="40"/>
      <c r="X724" s="40"/>
      <c r="Y724" s="40"/>
      <c r="Z724" s="40"/>
      <c r="AA724" s="40"/>
      <c r="AB724" s="40"/>
      <c r="AC724" s="40"/>
      <c r="AD724" s="40"/>
      <c r="AE724" s="40"/>
      <c r="AT724" s="18" t="s">
        <v>180</v>
      </c>
      <c r="AU724" s="18" t="s">
        <v>178</v>
      </c>
    </row>
    <row r="725" s="12" customFormat="1" ht="22.8" customHeight="1">
      <c r="A725" s="12"/>
      <c r="B725" s="190"/>
      <c r="C725" s="191"/>
      <c r="D725" s="192" t="s">
        <v>76</v>
      </c>
      <c r="E725" s="204" t="s">
        <v>613</v>
      </c>
      <c r="F725" s="204" t="s">
        <v>614</v>
      </c>
      <c r="G725" s="191"/>
      <c r="H725" s="191"/>
      <c r="I725" s="194"/>
      <c r="J725" s="205">
        <f>BK725</f>
        <v>0</v>
      </c>
      <c r="K725" s="191"/>
      <c r="L725" s="196"/>
      <c r="M725" s="197"/>
      <c r="N725" s="198"/>
      <c r="O725" s="198"/>
      <c r="P725" s="199">
        <f>SUM(P726:P749)</f>
        <v>0</v>
      </c>
      <c r="Q725" s="198"/>
      <c r="R725" s="199">
        <f>SUM(R726:R749)</f>
        <v>1.5808883999999999</v>
      </c>
      <c r="S725" s="198"/>
      <c r="T725" s="200">
        <f>SUM(T726:T749)</f>
        <v>0</v>
      </c>
      <c r="U725" s="12"/>
      <c r="V725" s="12"/>
      <c r="W725" s="12"/>
      <c r="X725" s="12"/>
      <c r="Y725" s="12"/>
      <c r="Z725" s="12"/>
      <c r="AA725" s="12"/>
      <c r="AB725" s="12"/>
      <c r="AC725" s="12"/>
      <c r="AD725" s="12"/>
      <c r="AE725" s="12"/>
      <c r="AR725" s="201" t="s">
        <v>178</v>
      </c>
      <c r="AT725" s="202" t="s">
        <v>76</v>
      </c>
      <c r="AU725" s="202" t="s">
        <v>85</v>
      </c>
      <c r="AY725" s="201" t="s">
        <v>168</v>
      </c>
      <c r="BK725" s="203">
        <f>SUM(BK726:BK749)</f>
        <v>0</v>
      </c>
    </row>
    <row r="726" s="2" customFormat="1" ht="37.8" customHeight="1">
      <c r="A726" s="40"/>
      <c r="B726" s="41"/>
      <c r="C726" s="206" t="s">
        <v>615</v>
      </c>
      <c r="D726" s="206" t="s">
        <v>172</v>
      </c>
      <c r="E726" s="207" t="s">
        <v>616</v>
      </c>
      <c r="F726" s="208" t="s">
        <v>617</v>
      </c>
      <c r="G726" s="209" t="s">
        <v>175</v>
      </c>
      <c r="H726" s="210">
        <v>163.97999999999999</v>
      </c>
      <c r="I726" s="211"/>
      <c r="J726" s="212">
        <f>ROUND(I726*H726,2)</f>
        <v>0</v>
      </c>
      <c r="K726" s="208" t="s">
        <v>176</v>
      </c>
      <c r="L726" s="46"/>
      <c r="M726" s="213" t="s">
        <v>32</v>
      </c>
      <c r="N726" s="214" t="s">
        <v>49</v>
      </c>
      <c r="O726" s="86"/>
      <c r="P726" s="215">
        <f>O726*H726</f>
        <v>0</v>
      </c>
      <c r="Q726" s="215">
        <v>0</v>
      </c>
      <c r="R726" s="215">
        <f>Q726*H726</f>
        <v>0</v>
      </c>
      <c r="S726" s="215">
        <v>0</v>
      </c>
      <c r="T726" s="216">
        <f>S726*H726</f>
        <v>0</v>
      </c>
      <c r="U726" s="40"/>
      <c r="V726" s="40"/>
      <c r="W726" s="40"/>
      <c r="X726" s="40"/>
      <c r="Y726" s="40"/>
      <c r="Z726" s="40"/>
      <c r="AA726" s="40"/>
      <c r="AB726" s="40"/>
      <c r="AC726" s="40"/>
      <c r="AD726" s="40"/>
      <c r="AE726" s="40"/>
      <c r="AR726" s="217" t="s">
        <v>319</v>
      </c>
      <c r="AT726" s="217" t="s">
        <v>172</v>
      </c>
      <c r="AU726" s="217" t="s">
        <v>178</v>
      </c>
      <c r="AY726" s="18" t="s">
        <v>168</v>
      </c>
      <c r="BE726" s="218">
        <f>IF(N726="základní",J726,0)</f>
        <v>0</v>
      </c>
      <c r="BF726" s="218">
        <f>IF(N726="snížená",J726,0)</f>
        <v>0</v>
      </c>
      <c r="BG726" s="218">
        <f>IF(N726="zákl. přenesená",J726,0)</f>
        <v>0</v>
      </c>
      <c r="BH726" s="218">
        <f>IF(N726="sníž. přenesená",J726,0)</f>
        <v>0</v>
      </c>
      <c r="BI726" s="218">
        <f>IF(N726="nulová",J726,0)</f>
        <v>0</v>
      </c>
      <c r="BJ726" s="18" t="s">
        <v>178</v>
      </c>
      <c r="BK726" s="218">
        <f>ROUND(I726*H726,2)</f>
        <v>0</v>
      </c>
      <c r="BL726" s="18" t="s">
        <v>319</v>
      </c>
      <c r="BM726" s="217" t="s">
        <v>618</v>
      </c>
    </row>
    <row r="727" s="2" customFormat="1">
      <c r="A727" s="40"/>
      <c r="B727" s="41"/>
      <c r="C727" s="42"/>
      <c r="D727" s="219" t="s">
        <v>180</v>
      </c>
      <c r="E727" s="42"/>
      <c r="F727" s="220" t="s">
        <v>619</v>
      </c>
      <c r="G727" s="42"/>
      <c r="H727" s="42"/>
      <c r="I727" s="221"/>
      <c r="J727" s="42"/>
      <c r="K727" s="42"/>
      <c r="L727" s="46"/>
      <c r="M727" s="222"/>
      <c r="N727" s="223"/>
      <c r="O727" s="86"/>
      <c r="P727" s="86"/>
      <c r="Q727" s="86"/>
      <c r="R727" s="86"/>
      <c r="S727" s="86"/>
      <c r="T727" s="87"/>
      <c r="U727" s="40"/>
      <c r="V727" s="40"/>
      <c r="W727" s="40"/>
      <c r="X727" s="40"/>
      <c r="Y727" s="40"/>
      <c r="Z727" s="40"/>
      <c r="AA727" s="40"/>
      <c r="AB727" s="40"/>
      <c r="AC727" s="40"/>
      <c r="AD727" s="40"/>
      <c r="AE727" s="40"/>
      <c r="AT727" s="18" t="s">
        <v>180</v>
      </c>
      <c r="AU727" s="18" t="s">
        <v>178</v>
      </c>
    </row>
    <row r="728" s="13" customFormat="1">
      <c r="A728" s="13"/>
      <c r="B728" s="224"/>
      <c r="C728" s="225"/>
      <c r="D728" s="219" t="s">
        <v>182</v>
      </c>
      <c r="E728" s="226" t="s">
        <v>32</v>
      </c>
      <c r="F728" s="227" t="s">
        <v>502</v>
      </c>
      <c r="G728" s="225"/>
      <c r="H728" s="226" t="s">
        <v>32</v>
      </c>
      <c r="I728" s="228"/>
      <c r="J728" s="225"/>
      <c r="K728" s="225"/>
      <c r="L728" s="229"/>
      <c r="M728" s="230"/>
      <c r="N728" s="231"/>
      <c r="O728" s="231"/>
      <c r="P728" s="231"/>
      <c r="Q728" s="231"/>
      <c r="R728" s="231"/>
      <c r="S728" s="231"/>
      <c r="T728" s="232"/>
      <c r="U728" s="13"/>
      <c r="V728" s="13"/>
      <c r="W728" s="13"/>
      <c r="X728" s="13"/>
      <c r="Y728" s="13"/>
      <c r="Z728" s="13"/>
      <c r="AA728" s="13"/>
      <c r="AB728" s="13"/>
      <c r="AC728" s="13"/>
      <c r="AD728" s="13"/>
      <c r="AE728" s="13"/>
      <c r="AT728" s="233" t="s">
        <v>182</v>
      </c>
      <c r="AU728" s="233" t="s">
        <v>178</v>
      </c>
      <c r="AV728" s="13" t="s">
        <v>85</v>
      </c>
      <c r="AW728" s="13" t="s">
        <v>39</v>
      </c>
      <c r="AX728" s="13" t="s">
        <v>77</v>
      </c>
      <c r="AY728" s="233" t="s">
        <v>168</v>
      </c>
    </row>
    <row r="729" s="14" customFormat="1">
      <c r="A729" s="14"/>
      <c r="B729" s="234"/>
      <c r="C729" s="235"/>
      <c r="D729" s="219" t="s">
        <v>182</v>
      </c>
      <c r="E729" s="236" t="s">
        <v>32</v>
      </c>
      <c r="F729" s="237" t="s">
        <v>503</v>
      </c>
      <c r="G729" s="235"/>
      <c r="H729" s="238">
        <v>156.58000000000001</v>
      </c>
      <c r="I729" s="239"/>
      <c r="J729" s="235"/>
      <c r="K729" s="235"/>
      <c r="L729" s="240"/>
      <c r="M729" s="241"/>
      <c r="N729" s="242"/>
      <c r="O729" s="242"/>
      <c r="P729" s="242"/>
      <c r="Q729" s="242"/>
      <c r="R729" s="242"/>
      <c r="S729" s="242"/>
      <c r="T729" s="243"/>
      <c r="U729" s="14"/>
      <c r="V729" s="14"/>
      <c r="W729" s="14"/>
      <c r="X729" s="14"/>
      <c r="Y729" s="14"/>
      <c r="Z729" s="14"/>
      <c r="AA729" s="14"/>
      <c r="AB729" s="14"/>
      <c r="AC729" s="14"/>
      <c r="AD729" s="14"/>
      <c r="AE729" s="14"/>
      <c r="AT729" s="244" t="s">
        <v>182</v>
      </c>
      <c r="AU729" s="244" t="s">
        <v>178</v>
      </c>
      <c r="AV729" s="14" t="s">
        <v>178</v>
      </c>
      <c r="AW729" s="14" t="s">
        <v>39</v>
      </c>
      <c r="AX729" s="14" t="s">
        <v>77</v>
      </c>
      <c r="AY729" s="244" t="s">
        <v>168</v>
      </c>
    </row>
    <row r="730" s="13" customFormat="1">
      <c r="A730" s="13"/>
      <c r="B730" s="224"/>
      <c r="C730" s="225"/>
      <c r="D730" s="219" t="s">
        <v>182</v>
      </c>
      <c r="E730" s="226" t="s">
        <v>32</v>
      </c>
      <c r="F730" s="227" t="s">
        <v>620</v>
      </c>
      <c r="G730" s="225"/>
      <c r="H730" s="226" t="s">
        <v>32</v>
      </c>
      <c r="I730" s="228"/>
      <c r="J730" s="225"/>
      <c r="K730" s="225"/>
      <c r="L730" s="229"/>
      <c r="M730" s="230"/>
      <c r="N730" s="231"/>
      <c r="O730" s="231"/>
      <c r="P730" s="231"/>
      <c r="Q730" s="231"/>
      <c r="R730" s="231"/>
      <c r="S730" s="231"/>
      <c r="T730" s="232"/>
      <c r="U730" s="13"/>
      <c r="V730" s="13"/>
      <c r="W730" s="13"/>
      <c r="X730" s="13"/>
      <c r="Y730" s="13"/>
      <c r="Z730" s="13"/>
      <c r="AA730" s="13"/>
      <c r="AB730" s="13"/>
      <c r="AC730" s="13"/>
      <c r="AD730" s="13"/>
      <c r="AE730" s="13"/>
      <c r="AT730" s="233" t="s">
        <v>182</v>
      </c>
      <c r="AU730" s="233" t="s">
        <v>178</v>
      </c>
      <c r="AV730" s="13" t="s">
        <v>85</v>
      </c>
      <c r="AW730" s="13" t="s">
        <v>39</v>
      </c>
      <c r="AX730" s="13" t="s">
        <v>77</v>
      </c>
      <c r="AY730" s="233" t="s">
        <v>168</v>
      </c>
    </row>
    <row r="731" s="14" customFormat="1">
      <c r="A731" s="14"/>
      <c r="B731" s="234"/>
      <c r="C731" s="235"/>
      <c r="D731" s="219" t="s">
        <v>182</v>
      </c>
      <c r="E731" s="236" t="s">
        <v>32</v>
      </c>
      <c r="F731" s="237" t="s">
        <v>621</v>
      </c>
      <c r="G731" s="235"/>
      <c r="H731" s="238">
        <v>7.4000000000000004</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182</v>
      </c>
      <c r="AU731" s="244" t="s">
        <v>178</v>
      </c>
      <c r="AV731" s="14" t="s">
        <v>178</v>
      </c>
      <c r="AW731" s="14" t="s">
        <v>39</v>
      </c>
      <c r="AX731" s="14" t="s">
        <v>77</v>
      </c>
      <c r="AY731" s="244" t="s">
        <v>168</v>
      </c>
    </row>
    <row r="732" s="15" customFormat="1">
      <c r="A732" s="15"/>
      <c r="B732" s="245"/>
      <c r="C732" s="246"/>
      <c r="D732" s="219" t="s">
        <v>182</v>
      </c>
      <c r="E732" s="247" t="s">
        <v>32</v>
      </c>
      <c r="F732" s="248" t="s">
        <v>200</v>
      </c>
      <c r="G732" s="246"/>
      <c r="H732" s="249">
        <v>163.97999999999999</v>
      </c>
      <c r="I732" s="250"/>
      <c r="J732" s="246"/>
      <c r="K732" s="246"/>
      <c r="L732" s="251"/>
      <c r="M732" s="252"/>
      <c r="N732" s="253"/>
      <c r="O732" s="253"/>
      <c r="P732" s="253"/>
      <c r="Q732" s="253"/>
      <c r="R732" s="253"/>
      <c r="S732" s="253"/>
      <c r="T732" s="254"/>
      <c r="U732" s="15"/>
      <c r="V732" s="15"/>
      <c r="W732" s="15"/>
      <c r="X732" s="15"/>
      <c r="Y732" s="15"/>
      <c r="Z732" s="15"/>
      <c r="AA732" s="15"/>
      <c r="AB732" s="15"/>
      <c r="AC732" s="15"/>
      <c r="AD732" s="15"/>
      <c r="AE732" s="15"/>
      <c r="AT732" s="255" t="s">
        <v>182</v>
      </c>
      <c r="AU732" s="255" t="s">
        <v>178</v>
      </c>
      <c r="AV732" s="15" t="s">
        <v>177</v>
      </c>
      <c r="AW732" s="15" t="s">
        <v>39</v>
      </c>
      <c r="AX732" s="15" t="s">
        <v>85</v>
      </c>
      <c r="AY732" s="255" t="s">
        <v>168</v>
      </c>
    </row>
    <row r="733" s="2" customFormat="1" ht="24.15" customHeight="1">
      <c r="A733" s="40"/>
      <c r="B733" s="41"/>
      <c r="C733" s="256" t="s">
        <v>622</v>
      </c>
      <c r="D733" s="256" t="s">
        <v>210</v>
      </c>
      <c r="E733" s="257" t="s">
        <v>623</v>
      </c>
      <c r="F733" s="258" t="s">
        <v>624</v>
      </c>
      <c r="G733" s="259" t="s">
        <v>175</v>
      </c>
      <c r="H733" s="260">
        <v>334.51900000000001</v>
      </c>
      <c r="I733" s="261"/>
      <c r="J733" s="262">
        <f>ROUND(I733*H733,2)</f>
        <v>0</v>
      </c>
      <c r="K733" s="258" t="s">
        <v>176</v>
      </c>
      <c r="L733" s="263"/>
      <c r="M733" s="264" t="s">
        <v>32</v>
      </c>
      <c r="N733" s="265" t="s">
        <v>49</v>
      </c>
      <c r="O733" s="86"/>
      <c r="P733" s="215">
        <f>O733*H733</f>
        <v>0</v>
      </c>
      <c r="Q733" s="215">
        <v>0.0041999999999999997</v>
      </c>
      <c r="R733" s="215">
        <f>Q733*H733</f>
        <v>1.4049798</v>
      </c>
      <c r="S733" s="215">
        <v>0</v>
      </c>
      <c r="T733" s="216">
        <f>S733*H733</f>
        <v>0</v>
      </c>
      <c r="U733" s="40"/>
      <c r="V733" s="40"/>
      <c r="W733" s="40"/>
      <c r="X733" s="40"/>
      <c r="Y733" s="40"/>
      <c r="Z733" s="40"/>
      <c r="AA733" s="40"/>
      <c r="AB733" s="40"/>
      <c r="AC733" s="40"/>
      <c r="AD733" s="40"/>
      <c r="AE733" s="40"/>
      <c r="AR733" s="217" t="s">
        <v>395</v>
      </c>
      <c r="AT733" s="217" t="s">
        <v>210</v>
      </c>
      <c r="AU733" s="217" t="s">
        <v>178</v>
      </c>
      <c r="AY733" s="18" t="s">
        <v>168</v>
      </c>
      <c r="BE733" s="218">
        <f>IF(N733="základní",J733,0)</f>
        <v>0</v>
      </c>
      <c r="BF733" s="218">
        <f>IF(N733="snížená",J733,0)</f>
        <v>0</v>
      </c>
      <c r="BG733" s="218">
        <f>IF(N733="zákl. přenesená",J733,0)</f>
        <v>0</v>
      </c>
      <c r="BH733" s="218">
        <f>IF(N733="sníž. přenesená",J733,0)</f>
        <v>0</v>
      </c>
      <c r="BI733" s="218">
        <f>IF(N733="nulová",J733,0)</f>
        <v>0</v>
      </c>
      <c r="BJ733" s="18" t="s">
        <v>178</v>
      </c>
      <c r="BK733" s="218">
        <f>ROUND(I733*H733,2)</f>
        <v>0</v>
      </c>
      <c r="BL733" s="18" t="s">
        <v>319</v>
      </c>
      <c r="BM733" s="217" t="s">
        <v>625</v>
      </c>
    </row>
    <row r="734" s="14" customFormat="1">
      <c r="A734" s="14"/>
      <c r="B734" s="234"/>
      <c r="C734" s="235"/>
      <c r="D734" s="219" t="s">
        <v>182</v>
      </c>
      <c r="E734" s="235"/>
      <c r="F734" s="237" t="s">
        <v>626</v>
      </c>
      <c r="G734" s="235"/>
      <c r="H734" s="238">
        <v>334.51900000000001</v>
      </c>
      <c r="I734" s="239"/>
      <c r="J734" s="235"/>
      <c r="K734" s="235"/>
      <c r="L734" s="240"/>
      <c r="M734" s="241"/>
      <c r="N734" s="242"/>
      <c r="O734" s="242"/>
      <c r="P734" s="242"/>
      <c r="Q734" s="242"/>
      <c r="R734" s="242"/>
      <c r="S734" s="242"/>
      <c r="T734" s="243"/>
      <c r="U734" s="14"/>
      <c r="V734" s="14"/>
      <c r="W734" s="14"/>
      <c r="X734" s="14"/>
      <c r="Y734" s="14"/>
      <c r="Z734" s="14"/>
      <c r="AA734" s="14"/>
      <c r="AB734" s="14"/>
      <c r="AC734" s="14"/>
      <c r="AD734" s="14"/>
      <c r="AE734" s="14"/>
      <c r="AT734" s="244" t="s">
        <v>182</v>
      </c>
      <c r="AU734" s="244" t="s">
        <v>178</v>
      </c>
      <c r="AV734" s="14" t="s">
        <v>178</v>
      </c>
      <c r="AW734" s="14" t="s">
        <v>4</v>
      </c>
      <c r="AX734" s="14" t="s">
        <v>85</v>
      </c>
      <c r="AY734" s="244" t="s">
        <v>168</v>
      </c>
    </row>
    <row r="735" s="2" customFormat="1" ht="24.15" customHeight="1">
      <c r="A735" s="40"/>
      <c r="B735" s="41"/>
      <c r="C735" s="206" t="s">
        <v>627</v>
      </c>
      <c r="D735" s="206" t="s">
        <v>172</v>
      </c>
      <c r="E735" s="207" t="s">
        <v>628</v>
      </c>
      <c r="F735" s="208" t="s">
        <v>629</v>
      </c>
      <c r="G735" s="209" t="s">
        <v>175</v>
      </c>
      <c r="H735" s="210">
        <v>163.97999999999999</v>
      </c>
      <c r="I735" s="211"/>
      <c r="J735" s="212">
        <f>ROUND(I735*H735,2)</f>
        <v>0</v>
      </c>
      <c r="K735" s="208" t="s">
        <v>176</v>
      </c>
      <c r="L735" s="46"/>
      <c r="M735" s="213" t="s">
        <v>32</v>
      </c>
      <c r="N735" s="214" t="s">
        <v>49</v>
      </c>
      <c r="O735" s="86"/>
      <c r="P735" s="215">
        <f>O735*H735</f>
        <v>0</v>
      </c>
      <c r="Q735" s="215">
        <v>0.00080999999999999996</v>
      </c>
      <c r="R735" s="215">
        <f>Q735*H735</f>
        <v>0.13282379999999999</v>
      </c>
      <c r="S735" s="215">
        <v>0</v>
      </c>
      <c r="T735" s="216">
        <f>S735*H735</f>
        <v>0</v>
      </c>
      <c r="U735" s="40"/>
      <c r="V735" s="40"/>
      <c r="W735" s="40"/>
      <c r="X735" s="40"/>
      <c r="Y735" s="40"/>
      <c r="Z735" s="40"/>
      <c r="AA735" s="40"/>
      <c r="AB735" s="40"/>
      <c r="AC735" s="40"/>
      <c r="AD735" s="40"/>
      <c r="AE735" s="40"/>
      <c r="AR735" s="217" t="s">
        <v>319</v>
      </c>
      <c r="AT735" s="217" t="s">
        <v>172</v>
      </c>
      <c r="AU735" s="217" t="s">
        <v>178</v>
      </c>
      <c r="AY735" s="18" t="s">
        <v>168</v>
      </c>
      <c r="BE735" s="218">
        <f>IF(N735="základní",J735,0)</f>
        <v>0</v>
      </c>
      <c r="BF735" s="218">
        <f>IF(N735="snížená",J735,0)</f>
        <v>0</v>
      </c>
      <c r="BG735" s="218">
        <f>IF(N735="zákl. přenesená",J735,0)</f>
        <v>0</v>
      </c>
      <c r="BH735" s="218">
        <f>IF(N735="sníž. přenesená",J735,0)</f>
        <v>0</v>
      </c>
      <c r="BI735" s="218">
        <f>IF(N735="nulová",J735,0)</f>
        <v>0</v>
      </c>
      <c r="BJ735" s="18" t="s">
        <v>178</v>
      </c>
      <c r="BK735" s="218">
        <f>ROUND(I735*H735,2)</f>
        <v>0</v>
      </c>
      <c r="BL735" s="18" t="s">
        <v>319</v>
      </c>
      <c r="BM735" s="217" t="s">
        <v>630</v>
      </c>
    </row>
    <row r="736" s="2" customFormat="1">
      <c r="A736" s="40"/>
      <c r="B736" s="41"/>
      <c r="C736" s="42"/>
      <c r="D736" s="219" t="s">
        <v>180</v>
      </c>
      <c r="E736" s="42"/>
      <c r="F736" s="220" t="s">
        <v>631</v>
      </c>
      <c r="G736" s="42"/>
      <c r="H736" s="42"/>
      <c r="I736" s="221"/>
      <c r="J736" s="42"/>
      <c r="K736" s="42"/>
      <c r="L736" s="46"/>
      <c r="M736" s="222"/>
      <c r="N736" s="223"/>
      <c r="O736" s="86"/>
      <c r="P736" s="86"/>
      <c r="Q736" s="86"/>
      <c r="R736" s="86"/>
      <c r="S736" s="86"/>
      <c r="T736" s="87"/>
      <c r="U736" s="40"/>
      <c r="V736" s="40"/>
      <c r="W736" s="40"/>
      <c r="X736" s="40"/>
      <c r="Y736" s="40"/>
      <c r="Z736" s="40"/>
      <c r="AA736" s="40"/>
      <c r="AB736" s="40"/>
      <c r="AC736" s="40"/>
      <c r="AD736" s="40"/>
      <c r="AE736" s="40"/>
      <c r="AT736" s="18" t="s">
        <v>180</v>
      </c>
      <c r="AU736" s="18" t="s">
        <v>178</v>
      </c>
    </row>
    <row r="737" s="13" customFormat="1">
      <c r="A737" s="13"/>
      <c r="B737" s="224"/>
      <c r="C737" s="225"/>
      <c r="D737" s="219" t="s">
        <v>182</v>
      </c>
      <c r="E737" s="226" t="s">
        <v>32</v>
      </c>
      <c r="F737" s="227" t="s">
        <v>502</v>
      </c>
      <c r="G737" s="225"/>
      <c r="H737" s="226" t="s">
        <v>32</v>
      </c>
      <c r="I737" s="228"/>
      <c r="J737" s="225"/>
      <c r="K737" s="225"/>
      <c r="L737" s="229"/>
      <c r="M737" s="230"/>
      <c r="N737" s="231"/>
      <c r="O737" s="231"/>
      <c r="P737" s="231"/>
      <c r="Q737" s="231"/>
      <c r="R737" s="231"/>
      <c r="S737" s="231"/>
      <c r="T737" s="232"/>
      <c r="U737" s="13"/>
      <c r="V737" s="13"/>
      <c r="W737" s="13"/>
      <c r="X737" s="13"/>
      <c r="Y737" s="13"/>
      <c r="Z737" s="13"/>
      <c r="AA737" s="13"/>
      <c r="AB737" s="13"/>
      <c r="AC737" s="13"/>
      <c r="AD737" s="13"/>
      <c r="AE737" s="13"/>
      <c r="AT737" s="233" t="s">
        <v>182</v>
      </c>
      <c r="AU737" s="233" t="s">
        <v>178</v>
      </c>
      <c r="AV737" s="13" t="s">
        <v>85</v>
      </c>
      <c r="AW737" s="13" t="s">
        <v>39</v>
      </c>
      <c r="AX737" s="13" t="s">
        <v>77</v>
      </c>
      <c r="AY737" s="233" t="s">
        <v>168</v>
      </c>
    </row>
    <row r="738" s="14" customFormat="1">
      <c r="A738" s="14"/>
      <c r="B738" s="234"/>
      <c r="C738" s="235"/>
      <c r="D738" s="219" t="s">
        <v>182</v>
      </c>
      <c r="E738" s="236" t="s">
        <v>32</v>
      </c>
      <c r="F738" s="237" t="s">
        <v>503</v>
      </c>
      <c r="G738" s="235"/>
      <c r="H738" s="238">
        <v>156.58000000000001</v>
      </c>
      <c r="I738" s="239"/>
      <c r="J738" s="235"/>
      <c r="K738" s="235"/>
      <c r="L738" s="240"/>
      <c r="M738" s="241"/>
      <c r="N738" s="242"/>
      <c r="O738" s="242"/>
      <c r="P738" s="242"/>
      <c r="Q738" s="242"/>
      <c r="R738" s="242"/>
      <c r="S738" s="242"/>
      <c r="T738" s="243"/>
      <c r="U738" s="14"/>
      <c r="V738" s="14"/>
      <c r="W738" s="14"/>
      <c r="X738" s="14"/>
      <c r="Y738" s="14"/>
      <c r="Z738" s="14"/>
      <c r="AA738" s="14"/>
      <c r="AB738" s="14"/>
      <c r="AC738" s="14"/>
      <c r="AD738" s="14"/>
      <c r="AE738" s="14"/>
      <c r="AT738" s="244" t="s">
        <v>182</v>
      </c>
      <c r="AU738" s="244" t="s">
        <v>178</v>
      </c>
      <c r="AV738" s="14" t="s">
        <v>178</v>
      </c>
      <c r="AW738" s="14" t="s">
        <v>39</v>
      </c>
      <c r="AX738" s="14" t="s">
        <v>77</v>
      </c>
      <c r="AY738" s="244" t="s">
        <v>168</v>
      </c>
    </row>
    <row r="739" s="13" customFormat="1">
      <c r="A739" s="13"/>
      <c r="B739" s="224"/>
      <c r="C739" s="225"/>
      <c r="D739" s="219" t="s">
        <v>182</v>
      </c>
      <c r="E739" s="226" t="s">
        <v>32</v>
      </c>
      <c r="F739" s="227" t="s">
        <v>620</v>
      </c>
      <c r="G739" s="225"/>
      <c r="H739" s="226" t="s">
        <v>32</v>
      </c>
      <c r="I739" s="228"/>
      <c r="J739" s="225"/>
      <c r="K739" s="225"/>
      <c r="L739" s="229"/>
      <c r="M739" s="230"/>
      <c r="N739" s="231"/>
      <c r="O739" s="231"/>
      <c r="P739" s="231"/>
      <c r="Q739" s="231"/>
      <c r="R739" s="231"/>
      <c r="S739" s="231"/>
      <c r="T739" s="232"/>
      <c r="U739" s="13"/>
      <c r="V739" s="13"/>
      <c r="W739" s="13"/>
      <c r="X739" s="13"/>
      <c r="Y739" s="13"/>
      <c r="Z739" s="13"/>
      <c r="AA739" s="13"/>
      <c r="AB739" s="13"/>
      <c r="AC739" s="13"/>
      <c r="AD739" s="13"/>
      <c r="AE739" s="13"/>
      <c r="AT739" s="233" t="s">
        <v>182</v>
      </c>
      <c r="AU739" s="233" t="s">
        <v>178</v>
      </c>
      <c r="AV739" s="13" t="s">
        <v>85</v>
      </c>
      <c r="AW739" s="13" t="s">
        <v>39</v>
      </c>
      <c r="AX739" s="13" t="s">
        <v>77</v>
      </c>
      <c r="AY739" s="233" t="s">
        <v>168</v>
      </c>
    </row>
    <row r="740" s="14" customFormat="1">
      <c r="A740" s="14"/>
      <c r="B740" s="234"/>
      <c r="C740" s="235"/>
      <c r="D740" s="219" t="s">
        <v>182</v>
      </c>
      <c r="E740" s="236" t="s">
        <v>32</v>
      </c>
      <c r="F740" s="237" t="s">
        <v>621</v>
      </c>
      <c r="G740" s="235"/>
      <c r="H740" s="238">
        <v>7.4000000000000004</v>
      </c>
      <c r="I740" s="239"/>
      <c r="J740" s="235"/>
      <c r="K740" s="235"/>
      <c r="L740" s="240"/>
      <c r="M740" s="241"/>
      <c r="N740" s="242"/>
      <c r="O740" s="242"/>
      <c r="P740" s="242"/>
      <c r="Q740" s="242"/>
      <c r="R740" s="242"/>
      <c r="S740" s="242"/>
      <c r="T740" s="243"/>
      <c r="U740" s="14"/>
      <c r="V740" s="14"/>
      <c r="W740" s="14"/>
      <c r="X740" s="14"/>
      <c r="Y740" s="14"/>
      <c r="Z740" s="14"/>
      <c r="AA740" s="14"/>
      <c r="AB740" s="14"/>
      <c r="AC740" s="14"/>
      <c r="AD740" s="14"/>
      <c r="AE740" s="14"/>
      <c r="AT740" s="244" t="s">
        <v>182</v>
      </c>
      <c r="AU740" s="244" t="s">
        <v>178</v>
      </c>
      <c r="AV740" s="14" t="s">
        <v>178</v>
      </c>
      <c r="AW740" s="14" t="s">
        <v>39</v>
      </c>
      <c r="AX740" s="14" t="s">
        <v>77</v>
      </c>
      <c r="AY740" s="244" t="s">
        <v>168</v>
      </c>
    </row>
    <row r="741" s="15" customFormat="1">
      <c r="A741" s="15"/>
      <c r="B741" s="245"/>
      <c r="C741" s="246"/>
      <c r="D741" s="219" t="s">
        <v>182</v>
      </c>
      <c r="E741" s="247" t="s">
        <v>32</v>
      </c>
      <c r="F741" s="248" t="s">
        <v>200</v>
      </c>
      <c r="G741" s="246"/>
      <c r="H741" s="249">
        <v>163.97999999999999</v>
      </c>
      <c r="I741" s="250"/>
      <c r="J741" s="246"/>
      <c r="K741" s="246"/>
      <c r="L741" s="251"/>
      <c r="M741" s="252"/>
      <c r="N741" s="253"/>
      <c r="O741" s="253"/>
      <c r="P741" s="253"/>
      <c r="Q741" s="253"/>
      <c r="R741" s="253"/>
      <c r="S741" s="253"/>
      <c r="T741" s="254"/>
      <c r="U741" s="15"/>
      <c r="V741" s="15"/>
      <c r="W741" s="15"/>
      <c r="X741" s="15"/>
      <c r="Y741" s="15"/>
      <c r="Z741" s="15"/>
      <c r="AA741" s="15"/>
      <c r="AB741" s="15"/>
      <c r="AC741" s="15"/>
      <c r="AD741" s="15"/>
      <c r="AE741" s="15"/>
      <c r="AT741" s="255" t="s">
        <v>182</v>
      </c>
      <c r="AU741" s="255" t="s">
        <v>178</v>
      </c>
      <c r="AV741" s="15" t="s">
        <v>177</v>
      </c>
      <c r="AW741" s="15" t="s">
        <v>39</v>
      </c>
      <c r="AX741" s="15" t="s">
        <v>85</v>
      </c>
      <c r="AY741" s="255" t="s">
        <v>168</v>
      </c>
    </row>
    <row r="742" s="2" customFormat="1" ht="37.8" customHeight="1">
      <c r="A742" s="40"/>
      <c r="B742" s="41"/>
      <c r="C742" s="206" t="s">
        <v>632</v>
      </c>
      <c r="D742" s="206" t="s">
        <v>172</v>
      </c>
      <c r="E742" s="207" t="s">
        <v>633</v>
      </c>
      <c r="F742" s="208" t="s">
        <v>634</v>
      </c>
      <c r="G742" s="209" t="s">
        <v>175</v>
      </c>
      <c r="H742" s="210">
        <v>8.8000000000000007</v>
      </c>
      <c r="I742" s="211"/>
      <c r="J742" s="212">
        <f>ROUND(I742*H742,2)</f>
        <v>0</v>
      </c>
      <c r="K742" s="208" t="s">
        <v>176</v>
      </c>
      <c r="L742" s="46"/>
      <c r="M742" s="213" t="s">
        <v>32</v>
      </c>
      <c r="N742" s="214" t="s">
        <v>49</v>
      </c>
      <c r="O742" s="86"/>
      <c r="P742" s="215">
        <f>O742*H742</f>
        <v>0</v>
      </c>
      <c r="Q742" s="215">
        <v>0</v>
      </c>
      <c r="R742" s="215">
        <f>Q742*H742</f>
        <v>0</v>
      </c>
      <c r="S742" s="215">
        <v>0</v>
      </c>
      <c r="T742" s="216">
        <f>S742*H742</f>
        <v>0</v>
      </c>
      <c r="U742" s="40"/>
      <c r="V742" s="40"/>
      <c r="W742" s="40"/>
      <c r="X742" s="40"/>
      <c r="Y742" s="40"/>
      <c r="Z742" s="40"/>
      <c r="AA742" s="40"/>
      <c r="AB742" s="40"/>
      <c r="AC742" s="40"/>
      <c r="AD742" s="40"/>
      <c r="AE742" s="40"/>
      <c r="AR742" s="217" t="s">
        <v>319</v>
      </c>
      <c r="AT742" s="217" t="s">
        <v>172</v>
      </c>
      <c r="AU742" s="217" t="s">
        <v>178</v>
      </c>
      <c r="AY742" s="18" t="s">
        <v>168</v>
      </c>
      <c r="BE742" s="218">
        <f>IF(N742="základní",J742,0)</f>
        <v>0</v>
      </c>
      <c r="BF742" s="218">
        <f>IF(N742="snížená",J742,0)</f>
        <v>0</v>
      </c>
      <c r="BG742" s="218">
        <f>IF(N742="zákl. přenesená",J742,0)</f>
        <v>0</v>
      </c>
      <c r="BH742" s="218">
        <f>IF(N742="sníž. přenesená",J742,0)</f>
        <v>0</v>
      </c>
      <c r="BI742" s="218">
        <f>IF(N742="nulová",J742,0)</f>
        <v>0</v>
      </c>
      <c r="BJ742" s="18" t="s">
        <v>178</v>
      </c>
      <c r="BK742" s="218">
        <f>ROUND(I742*H742,2)</f>
        <v>0</v>
      </c>
      <c r="BL742" s="18" t="s">
        <v>319</v>
      </c>
      <c r="BM742" s="217" t="s">
        <v>635</v>
      </c>
    </row>
    <row r="743" s="2" customFormat="1">
      <c r="A743" s="40"/>
      <c r="B743" s="41"/>
      <c r="C743" s="42"/>
      <c r="D743" s="219" t="s">
        <v>180</v>
      </c>
      <c r="E743" s="42"/>
      <c r="F743" s="220" t="s">
        <v>636</v>
      </c>
      <c r="G743" s="42"/>
      <c r="H743" s="42"/>
      <c r="I743" s="221"/>
      <c r="J743" s="42"/>
      <c r="K743" s="42"/>
      <c r="L743" s="46"/>
      <c r="M743" s="222"/>
      <c r="N743" s="223"/>
      <c r="O743" s="86"/>
      <c r="P743" s="86"/>
      <c r="Q743" s="86"/>
      <c r="R743" s="86"/>
      <c r="S743" s="86"/>
      <c r="T743" s="87"/>
      <c r="U743" s="40"/>
      <c r="V743" s="40"/>
      <c r="W743" s="40"/>
      <c r="X743" s="40"/>
      <c r="Y743" s="40"/>
      <c r="Z743" s="40"/>
      <c r="AA743" s="40"/>
      <c r="AB743" s="40"/>
      <c r="AC743" s="40"/>
      <c r="AD743" s="40"/>
      <c r="AE743" s="40"/>
      <c r="AT743" s="18" t="s">
        <v>180</v>
      </c>
      <c r="AU743" s="18" t="s">
        <v>178</v>
      </c>
    </row>
    <row r="744" s="13" customFormat="1">
      <c r="A744" s="13"/>
      <c r="B744" s="224"/>
      <c r="C744" s="225"/>
      <c r="D744" s="219" t="s">
        <v>182</v>
      </c>
      <c r="E744" s="226" t="s">
        <v>32</v>
      </c>
      <c r="F744" s="227" t="s">
        <v>637</v>
      </c>
      <c r="G744" s="225"/>
      <c r="H744" s="226" t="s">
        <v>32</v>
      </c>
      <c r="I744" s="228"/>
      <c r="J744" s="225"/>
      <c r="K744" s="225"/>
      <c r="L744" s="229"/>
      <c r="M744" s="230"/>
      <c r="N744" s="231"/>
      <c r="O744" s="231"/>
      <c r="P744" s="231"/>
      <c r="Q744" s="231"/>
      <c r="R744" s="231"/>
      <c r="S744" s="231"/>
      <c r="T744" s="232"/>
      <c r="U744" s="13"/>
      <c r="V744" s="13"/>
      <c r="W744" s="13"/>
      <c r="X744" s="13"/>
      <c r="Y744" s="13"/>
      <c r="Z744" s="13"/>
      <c r="AA744" s="13"/>
      <c r="AB744" s="13"/>
      <c r="AC744" s="13"/>
      <c r="AD744" s="13"/>
      <c r="AE744" s="13"/>
      <c r="AT744" s="233" t="s">
        <v>182</v>
      </c>
      <c r="AU744" s="233" t="s">
        <v>178</v>
      </c>
      <c r="AV744" s="13" t="s">
        <v>85</v>
      </c>
      <c r="AW744" s="13" t="s">
        <v>39</v>
      </c>
      <c r="AX744" s="13" t="s">
        <v>77</v>
      </c>
      <c r="AY744" s="233" t="s">
        <v>168</v>
      </c>
    </row>
    <row r="745" s="14" customFormat="1">
      <c r="A745" s="14"/>
      <c r="B745" s="234"/>
      <c r="C745" s="235"/>
      <c r="D745" s="219" t="s">
        <v>182</v>
      </c>
      <c r="E745" s="236" t="s">
        <v>32</v>
      </c>
      <c r="F745" s="237" t="s">
        <v>638</v>
      </c>
      <c r="G745" s="235"/>
      <c r="H745" s="238">
        <v>8.8000000000000007</v>
      </c>
      <c r="I745" s="239"/>
      <c r="J745" s="235"/>
      <c r="K745" s="235"/>
      <c r="L745" s="240"/>
      <c r="M745" s="241"/>
      <c r="N745" s="242"/>
      <c r="O745" s="242"/>
      <c r="P745" s="242"/>
      <c r="Q745" s="242"/>
      <c r="R745" s="242"/>
      <c r="S745" s="242"/>
      <c r="T745" s="243"/>
      <c r="U745" s="14"/>
      <c r="V745" s="14"/>
      <c r="W745" s="14"/>
      <c r="X745" s="14"/>
      <c r="Y745" s="14"/>
      <c r="Z745" s="14"/>
      <c r="AA745" s="14"/>
      <c r="AB745" s="14"/>
      <c r="AC745" s="14"/>
      <c r="AD745" s="14"/>
      <c r="AE745" s="14"/>
      <c r="AT745" s="244" t="s">
        <v>182</v>
      </c>
      <c r="AU745" s="244" t="s">
        <v>178</v>
      </c>
      <c r="AV745" s="14" t="s">
        <v>178</v>
      </c>
      <c r="AW745" s="14" t="s">
        <v>39</v>
      </c>
      <c r="AX745" s="14" t="s">
        <v>85</v>
      </c>
      <c r="AY745" s="244" t="s">
        <v>168</v>
      </c>
    </row>
    <row r="746" s="2" customFormat="1" ht="24.15" customHeight="1">
      <c r="A746" s="40"/>
      <c r="B746" s="41"/>
      <c r="C746" s="256" t="s">
        <v>639</v>
      </c>
      <c r="D746" s="256" t="s">
        <v>210</v>
      </c>
      <c r="E746" s="257" t="s">
        <v>640</v>
      </c>
      <c r="F746" s="258" t="s">
        <v>641</v>
      </c>
      <c r="G746" s="259" t="s">
        <v>175</v>
      </c>
      <c r="H746" s="260">
        <v>8.9760000000000009</v>
      </c>
      <c r="I746" s="261"/>
      <c r="J746" s="262">
        <f>ROUND(I746*H746,2)</f>
        <v>0</v>
      </c>
      <c r="K746" s="258" t="s">
        <v>176</v>
      </c>
      <c r="L746" s="263"/>
      <c r="M746" s="264" t="s">
        <v>32</v>
      </c>
      <c r="N746" s="265" t="s">
        <v>49</v>
      </c>
      <c r="O746" s="86"/>
      <c r="P746" s="215">
        <f>O746*H746</f>
        <v>0</v>
      </c>
      <c r="Q746" s="215">
        <v>0.0047999999999999996</v>
      </c>
      <c r="R746" s="215">
        <f>Q746*H746</f>
        <v>0.043084799999999999</v>
      </c>
      <c r="S746" s="215">
        <v>0</v>
      </c>
      <c r="T746" s="216">
        <f>S746*H746</f>
        <v>0</v>
      </c>
      <c r="U746" s="40"/>
      <c r="V746" s="40"/>
      <c r="W746" s="40"/>
      <c r="X746" s="40"/>
      <c r="Y746" s="40"/>
      <c r="Z746" s="40"/>
      <c r="AA746" s="40"/>
      <c r="AB746" s="40"/>
      <c r="AC746" s="40"/>
      <c r="AD746" s="40"/>
      <c r="AE746" s="40"/>
      <c r="AR746" s="217" t="s">
        <v>395</v>
      </c>
      <c r="AT746" s="217" t="s">
        <v>210</v>
      </c>
      <c r="AU746" s="217" t="s">
        <v>178</v>
      </c>
      <c r="AY746" s="18" t="s">
        <v>168</v>
      </c>
      <c r="BE746" s="218">
        <f>IF(N746="základní",J746,0)</f>
        <v>0</v>
      </c>
      <c r="BF746" s="218">
        <f>IF(N746="snížená",J746,0)</f>
        <v>0</v>
      </c>
      <c r="BG746" s="218">
        <f>IF(N746="zákl. přenesená",J746,0)</f>
        <v>0</v>
      </c>
      <c r="BH746" s="218">
        <f>IF(N746="sníž. přenesená",J746,0)</f>
        <v>0</v>
      </c>
      <c r="BI746" s="218">
        <f>IF(N746="nulová",J746,0)</f>
        <v>0</v>
      </c>
      <c r="BJ746" s="18" t="s">
        <v>178</v>
      </c>
      <c r="BK746" s="218">
        <f>ROUND(I746*H746,2)</f>
        <v>0</v>
      </c>
      <c r="BL746" s="18" t="s">
        <v>319</v>
      </c>
      <c r="BM746" s="217" t="s">
        <v>642</v>
      </c>
    </row>
    <row r="747" s="14" customFormat="1">
      <c r="A747" s="14"/>
      <c r="B747" s="234"/>
      <c r="C747" s="235"/>
      <c r="D747" s="219" t="s">
        <v>182</v>
      </c>
      <c r="E747" s="235"/>
      <c r="F747" s="237" t="s">
        <v>643</v>
      </c>
      <c r="G747" s="235"/>
      <c r="H747" s="238">
        <v>8.9760000000000009</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182</v>
      </c>
      <c r="AU747" s="244" t="s">
        <v>178</v>
      </c>
      <c r="AV747" s="14" t="s">
        <v>178</v>
      </c>
      <c r="AW747" s="14" t="s">
        <v>4</v>
      </c>
      <c r="AX747" s="14" t="s">
        <v>85</v>
      </c>
      <c r="AY747" s="244" t="s">
        <v>168</v>
      </c>
    </row>
    <row r="748" s="2" customFormat="1" ht="37.8" customHeight="1">
      <c r="A748" s="40"/>
      <c r="B748" s="41"/>
      <c r="C748" s="206" t="s">
        <v>644</v>
      </c>
      <c r="D748" s="206" t="s">
        <v>172</v>
      </c>
      <c r="E748" s="207" t="s">
        <v>645</v>
      </c>
      <c r="F748" s="208" t="s">
        <v>646</v>
      </c>
      <c r="G748" s="209" t="s">
        <v>599</v>
      </c>
      <c r="H748" s="266"/>
      <c r="I748" s="211"/>
      <c r="J748" s="212">
        <f>ROUND(I748*H748,2)</f>
        <v>0</v>
      </c>
      <c r="K748" s="208" t="s">
        <v>176</v>
      </c>
      <c r="L748" s="46"/>
      <c r="M748" s="213" t="s">
        <v>32</v>
      </c>
      <c r="N748" s="214" t="s">
        <v>49</v>
      </c>
      <c r="O748" s="86"/>
      <c r="P748" s="215">
        <f>O748*H748</f>
        <v>0</v>
      </c>
      <c r="Q748" s="215">
        <v>0</v>
      </c>
      <c r="R748" s="215">
        <f>Q748*H748</f>
        <v>0</v>
      </c>
      <c r="S748" s="215">
        <v>0</v>
      </c>
      <c r="T748" s="216">
        <f>S748*H748</f>
        <v>0</v>
      </c>
      <c r="U748" s="40"/>
      <c r="V748" s="40"/>
      <c r="W748" s="40"/>
      <c r="X748" s="40"/>
      <c r="Y748" s="40"/>
      <c r="Z748" s="40"/>
      <c r="AA748" s="40"/>
      <c r="AB748" s="40"/>
      <c r="AC748" s="40"/>
      <c r="AD748" s="40"/>
      <c r="AE748" s="40"/>
      <c r="AR748" s="217" t="s">
        <v>319</v>
      </c>
      <c r="AT748" s="217" t="s">
        <v>172</v>
      </c>
      <c r="AU748" s="217" t="s">
        <v>178</v>
      </c>
      <c r="AY748" s="18" t="s">
        <v>168</v>
      </c>
      <c r="BE748" s="218">
        <f>IF(N748="základní",J748,0)</f>
        <v>0</v>
      </c>
      <c r="BF748" s="218">
        <f>IF(N748="snížená",J748,0)</f>
        <v>0</v>
      </c>
      <c r="BG748" s="218">
        <f>IF(N748="zákl. přenesená",J748,0)</f>
        <v>0</v>
      </c>
      <c r="BH748" s="218">
        <f>IF(N748="sníž. přenesená",J748,0)</f>
        <v>0</v>
      </c>
      <c r="BI748" s="218">
        <f>IF(N748="nulová",J748,0)</f>
        <v>0</v>
      </c>
      <c r="BJ748" s="18" t="s">
        <v>178</v>
      </c>
      <c r="BK748" s="218">
        <f>ROUND(I748*H748,2)</f>
        <v>0</v>
      </c>
      <c r="BL748" s="18" t="s">
        <v>319</v>
      </c>
      <c r="BM748" s="217" t="s">
        <v>647</v>
      </c>
    </row>
    <row r="749" s="2" customFormat="1">
      <c r="A749" s="40"/>
      <c r="B749" s="41"/>
      <c r="C749" s="42"/>
      <c r="D749" s="219" t="s">
        <v>180</v>
      </c>
      <c r="E749" s="42"/>
      <c r="F749" s="220" t="s">
        <v>648</v>
      </c>
      <c r="G749" s="42"/>
      <c r="H749" s="42"/>
      <c r="I749" s="221"/>
      <c r="J749" s="42"/>
      <c r="K749" s="42"/>
      <c r="L749" s="46"/>
      <c r="M749" s="222"/>
      <c r="N749" s="223"/>
      <c r="O749" s="86"/>
      <c r="P749" s="86"/>
      <c r="Q749" s="86"/>
      <c r="R749" s="86"/>
      <c r="S749" s="86"/>
      <c r="T749" s="87"/>
      <c r="U749" s="40"/>
      <c r="V749" s="40"/>
      <c r="W749" s="40"/>
      <c r="X749" s="40"/>
      <c r="Y749" s="40"/>
      <c r="Z749" s="40"/>
      <c r="AA749" s="40"/>
      <c r="AB749" s="40"/>
      <c r="AC749" s="40"/>
      <c r="AD749" s="40"/>
      <c r="AE749" s="40"/>
      <c r="AT749" s="18" t="s">
        <v>180</v>
      </c>
      <c r="AU749" s="18" t="s">
        <v>178</v>
      </c>
    </row>
    <row r="750" s="12" customFormat="1" ht="22.8" customHeight="1">
      <c r="A750" s="12"/>
      <c r="B750" s="190"/>
      <c r="C750" s="191"/>
      <c r="D750" s="192" t="s">
        <v>76</v>
      </c>
      <c r="E750" s="204" t="s">
        <v>649</v>
      </c>
      <c r="F750" s="204" t="s">
        <v>650</v>
      </c>
      <c r="G750" s="191"/>
      <c r="H750" s="191"/>
      <c r="I750" s="194"/>
      <c r="J750" s="205">
        <f>BK750</f>
        <v>0</v>
      </c>
      <c r="K750" s="191"/>
      <c r="L750" s="196"/>
      <c r="M750" s="197"/>
      <c r="N750" s="198"/>
      <c r="O750" s="198"/>
      <c r="P750" s="199">
        <f>SUM(P751:P761)</f>
        <v>0</v>
      </c>
      <c r="Q750" s="198"/>
      <c r="R750" s="199">
        <f>SUM(R751:R761)</f>
        <v>0.24245949999999997</v>
      </c>
      <c r="S750" s="198"/>
      <c r="T750" s="200">
        <f>SUM(T751:T761)</f>
        <v>0</v>
      </c>
      <c r="U750" s="12"/>
      <c r="V750" s="12"/>
      <c r="W750" s="12"/>
      <c r="X750" s="12"/>
      <c r="Y750" s="12"/>
      <c r="Z750" s="12"/>
      <c r="AA750" s="12"/>
      <c r="AB750" s="12"/>
      <c r="AC750" s="12"/>
      <c r="AD750" s="12"/>
      <c r="AE750" s="12"/>
      <c r="AR750" s="201" t="s">
        <v>178</v>
      </c>
      <c r="AT750" s="202" t="s">
        <v>76</v>
      </c>
      <c r="AU750" s="202" t="s">
        <v>85</v>
      </c>
      <c r="AY750" s="201" t="s">
        <v>168</v>
      </c>
      <c r="BK750" s="203">
        <f>SUM(BK751:BK761)</f>
        <v>0</v>
      </c>
    </row>
    <row r="751" s="2" customFormat="1" ht="49.05" customHeight="1">
      <c r="A751" s="40"/>
      <c r="B751" s="41"/>
      <c r="C751" s="206" t="s">
        <v>651</v>
      </c>
      <c r="D751" s="206" t="s">
        <v>172</v>
      </c>
      <c r="E751" s="207" t="s">
        <v>652</v>
      </c>
      <c r="F751" s="208" t="s">
        <v>653</v>
      </c>
      <c r="G751" s="209" t="s">
        <v>175</v>
      </c>
      <c r="H751" s="210">
        <v>4.625</v>
      </c>
      <c r="I751" s="211"/>
      <c r="J751" s="212">
        <f>ROUND(I751*H751,2)</f>
        <v>0</v>
      </c>
      <c r="K751" s="208" t="s">
        <v>176</v>
      </c>
      <c r="L751" s="46"/>
      <c r="M751" s="213" t="s">
        <v>32</v>
      </c>
      <c r="N751" s="214" t="s">
        <v>49</v>
      </c>
      <c r="O751" s="86"/>
      <c r="P751" s="215">
        <f>O751*H751</f>
        <v>0</v>
      </c>
      <c r="Q751" s="215">
        <v>0.01438</v>
      </c>
      <c r="R751" s="215">
        <f>Q751*H751</f>
        <v>0.066507499999999997</v>
      </c>
      <c r="S751" s="215">
        <v>0</v>
      </c>
      <c r="T751" s="216">
        <f>S751*H751</f>
        <v>0</v>
      </c>
      <c r="U751" s="40"/>
      <c r="V751" s="40"/>
      <c r="W751" s="40"/>
      <c r="X751" s="40"/>
      <c r="Y751" s="40"/>
      <c r="Z751" s="40"/>
      <c r="AA751" s="40"/>
      <c r="AB751" s="40"/>
      <c r="AC751" s="40"/>
      <c r="AD751" s="40"/>
      <c r="AE751" s="40"/>
      <c r="AR751" s="217" t="s">
        <v>319</v>
      </c>
      <c r="AT751" s="217" t="s">
        <v>172</v>
      </c>
      <c r="AU751" s="217" t="s">
        <v>178</v>
      </c>
      <c r="AY751" s="18" t="s">
        <v>168</v>
      </c>
      <c r="BE751" s="218">
        <f>IF(N751="základní",J751,0)</f>
        <v>0</v>
      </c>
      <c r="BF751" s="218">
        <f>IF(N751="snížená",J751,0)</f>
        <v>0</v>
      </c>
      <c r="BG751" s="218">
        <f>IF(N751="zákl. přenesená",J751,0)</f>
        <v>0</v>
      </c>
      <c r="BH751" s="218">
        <f>IF(N751="sníž. přenesená",J751,0)</f>
        <v>0</v>
      </c>
      <c r="BI751" s="218">
        <f>IF(N751="nulová",J751,0)</f>
        <v>0</v>
      </c>
      <c r="BJ751" s="18" t="s">
        <v>178</v>
      </c>
      <c r="BK751" s="218">
        <f>ROUND(I751*H751,2)</f>
        <v>0</v>
      </c>
      <c r="BL751" s="18" t="s">
        <v>319</v>
      </c>
      <c r="BM751" s="217" t="s">
        <v>654</v>
      </c>
    </row>
    <row r="752" s="2" customFormat="1">
      <c r="A752" s="40"/>
      <c r="B752" s="41"/>
      <c r="C752" s="42"/>
      <c r="D752" s="219" t="s">
        <v>180</v>
      </c>
      <c r="E752" s="42"/>
      <c r="F752" s="220" t="s">
        <v>655</v>
      </c>
      <c r="G752" s="42"/>
      <c r="H752" s="42"/>
      <c r="I752" s="221"/>
      <c r="J752" s="42"/>
      <c r="K752" s="42"/>
      <c r="L752" s="46"/>
      <c r="M752" s="222"/>
      <c r="N752" s="223"/>
      <c r="O752" s="86"/>
      <c r="P752" s="86"/>
      <c r="Q752" s="86"/>
      <c r="R752" s="86"/>
      <c r="S752" s="86"/>
      <c r="T752" s="87"/>
      <c r="U752" s="40"/>
      <c r="V752" s="40"/>
      <c r="W752" s="40"/>
      <c r="X752" s="40"/>
      <c r="Y752" s="40"/>
      <c r="Z752" s="40"/>
      <c r="AA752" s="40"/>
      <c r="AB752" s="40"/>
      <c r="AC752" s="40"/>
      <c r="AD752" s="40"/>
      <c r="AE752" s="40"/>
      <c r="AT752" s="18" t="s">
        <v>180</v>
      </c>
      <c r="AU752" s="18" t="s">
        <v>178</v>
      </c>
    </row>
    <row r="753" s="13" customFormat="1">
      <c r="A753" s="13"/>
      <c r="B753" s="224"/>
      <c r="C753" s="225"/>
      <c r="D753" s="219" t="s">
        <v>182</v>
      </c>
      <c r="E753" s="226" t="s">
        <v>32</v>
      </c>
      <c r="F753" s="227" t="s">
        <v>196</v>
      </c>
      <c r="G753" s="225"/>
      <c r="H753" s="226" t="s">
        <v>32</v>
      </c>
      <c r="I753" s="228"/>
      <c r="J753" s="225"/>
      <c r="K753" s="225"/>
      <c r="L753" s="229"/>
      <c r="M753" s="230"/>
      <c r="N753" s="231"/>
      <c r="O753" s="231"/>
      <c r="P753" s="231"/>
      <c r="Q753" s="231"/>
      <c r="R753" s="231"/>
      <c r="S753" s="231"/>
      <c r="T753" s="232"/>
      <c r="U753" s="13"/>
      <c r="V753" s="13"/>
      <c r="W753" s="13"/>
      <c r="X753" s="13"/>
      <c r="Y753" s="13"/>
      <c r="Z753" s="13"/>
      <c r="AA753" s="13"/>
      <c r="AB753" s="13"/>
      <c r="AC753" s="13"/>
      <c r="AD753" s="13"/>
      <c r="AE753" s="13"/>
      <c r="AT753" s="233" t="s">
        <v>182</v>
      </c>
      <c r="AU753" s="233" t="s">
        <v>178</v>
      </c>
      <c r="AV753" s="13" t="s">
        <v>85</v>
      </c>
      <c r="AW753" s="13" t="s">
        <v>39</v>
      </c>
      <c r="AX753" s="13" t="s">
        <v>77</v>
      </c>
      <c r="AY753" s="233" t="s">
        <v>168</v>
      </c>
    </row>
    <row r="754" s="14" customFormat="1">
      <c r="A754" s="14"/>
      <c r="B754" s="234"/>
      <c r="C754" s="235"/>
      <c r="D754" s="219" t="s">
        <v>182</v>
      </c>
      <c r="E754" s="236" t="s">
        <v>32</v>
      </c>
      <c r="F754" s="237" t="s">
        <v>197</v>
      </c>
      <c r="G754" s="235"/>
      <c r="H754" s="238">
        <v>4.625</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182</v>
      </c>
      <c r="AU754" s="244" t="s">
        <v>178</v>
      </c>
      <c r="AV754" s="14" t="s">
        <v>178</v>
      </c>
      <c r="AW754" s="14" t="s">
        <v>39</v>
      </c>
      <c r="AX754" s="14" t="s">
        <v>85</v>
      </c>
      <c r="AY754" s="244" t="s">
        <v>168</v>
      </c>
    </row>
    <row r="755" s="2" customFormat="1" ht="37.8" customHeight="1">
      <c r="A755" s="40"/>
      <c r="B755" s="41"/>
      <c r="C755" s="206" t="s">
        <v>656</v>
      </c>
      <c r="D755" s="206" t="s">
        <v>172</v>
      </c>
      <c r="E755" s="207" t="s">
        <v>657</v>
      </c>
      <c r="F755" s="208" t="s">
        <v>658</v>
      </c>
      <c r="G755" s="209" t="s">
        <v>175</v>
      </c>
      <c r="H755" s="210">
        <v>11.199999999999999</v>
      </c>
      <c r="I755" s="211"/>
      <c r="J755" s="212">
        <f>ROUND(I755*H755,2)</f>
        <v>0</v>
      </c>
      <c r="K755" s="208" t="s">
        <v>176</v>
      </c>
      <c r="L755" s="46"/>
      <c r="M755" s="213" t="s">
        <v>32</v>
      </c>
      <c r="N755" s="214" t="s">
        <v>49</v>
      </c>
      <c r="O755" s="86"/>
      <c r="P755" s="215">
        <f>O755*H755</f>
        <v>0</v>
      </c>
      <c r="Q755" s="215">
        <v>0.015709999999999998</v>
      </c>
      <c r="R755" s="215">
        <f>Q755*H755</f>
        <v>0.17595199999999997</v>
      </c>
      <c r="S755" s="215">
        <v>0</v>
      </c>
      <c r="T755" s="216">
        <f>S755*H755</f>
        <v>0</v>
      </c>
      <c r="U755" s="40"/>
      <c r="V755" s="40"/>
      <c r="W755" s="40"/>
      <c r="X755" s="40"/>
      <c r="Y755" s="40"/>
      <c r="Z755" s="40"/>
      <c r="AA755" s="40"/>
      <c r="AB755" s="40"/>
      <c r="AC755" s="40"/>
      <c r="AD755" s="40"/>
      <c r="AE755" s="40"/>
      <c r="AR755" s="217" t="s">
        <v>319</v>
      </c>
      <c r="AT755" s="217" t="s">
        <v>172</v>
      </c>
      <c r="AU755" s="217" t="s">
        <v>178</v>
      </c>
      <c r="AY755" s="18" t="s">
        <v>168</v>
      </c>
      <c r="BE755" s="218">
        <f>IF(N755="základní",J755,0)</f>
        <v>0</v>
      </c>
      <c r="BF755" s="218">
        <f>IF(N755="snížená",J755,0)</f>
        <v>0</v>
      </c>
      <c r="BG755" s="218">
        <f>IF(N755="zákl. přenesená",J755,0)</f>
        <v>0</v>
      </c>
      <c r="BH755" s="218">
        <f>IF(N755="sníž. přenesená",J755,0)</f>
        <v>0</v>
      </c>
      <c r="BI755" s="218">
        <f>IF(N755="nulová",J755,0)</f>
        <v>0</v>
      </c>
      <c r="BJ755" s="18" t="s">
        <v>178</v>
      </c>
      <c r="BK755" s="218">
        <f>ROUND(I755*H755,2)</f>
        <v>0</v>
      </c>
      <c r="BL755" s="18" t="s">
        <v>319</v>
      </c>
      <c r="BM755" s="217" t="s">
        <v>659</v>
      </c>
    </row>
    <row r="756" s="2" customFormat="1">
      <c r="A756" s="40"/>
      <c r="B756" s="41"/>
      <c r="C756" s="42"/>
      <c r="D756" s="219" t="s">
        <v>180</v>
      </c>
      <c r="E756" s="42"/>
      <c r="F756" s="220" t="s">
        <v>660</v>
      </c>
      <c r="G756" s="42"/>
      <c r="H756" s="42"/>
      <c r="I756" s="221"/>
      <c r="J756" s="42"/>
      <c r="K756" s="42"/>
      <c r="L756" s="46"/>
      <c r="M756" s="222"/>
      <c r="N756" s="223"/>
      <c r="O756" s="86"/>
      <c r="P756" s="86"/>
      <c r="Q756" s="86"/>
      <c r="R756" s="86"/>
      <c r="S756" s="86"/>
      <c r="T756" s="87"/>
      <c r="U756" s="40"/>
      <c r="V756" s="40"/>
      <c r="W756" s="40"/>
      <c r="X756" s="40"/>
      <c r="Y756" s="40"/>
      <c r="Z756" s="40"/>
      <c r="AA756" s="40"/>
      <c r="AB756" s="40"/>
      <c r="AC756" s="40"/>
      <c r="AD756" s="40"/>
      <c r="AE756" s="40"/>
      <c r="AT756" s="18" t="s">
        <v>180</v>
      </c>
      <c r="AU756" s="18" t="s">
        <v>178</v>
      </c>
    </row>
    <row r="757" s="13" customFormat="1">
      <c r="A757" s="13"/>
      <c r="B757" s="224"/>
      <c r="C757" s="225"/>
      <c r="D757" s="219" t="s">
        <v>182</v>
      </c>
      <c r="E757" s="226" t="s">
        <v>32</v>
      </c>
      <c r="F757" s="227" t="s">
        <v>661</v>
      </c>
      <c r="G757" s="225"/>
      <c r="H757" s="226" t="s">
        <v>32</v>
      </c>
      <c r="I757" s="228"/>
      <c r="J757" s="225"/>
      <c r="K757" s="225"/>
      <c r="L757" s="229"/>
      <c r="M757" s="230"/>
      <c r="N757" s="231"/>
      <c r="O757" s="231"/>
      <c r="P757" s="231"/>
      <c r="Q757" s="231"/>
      <c r="R757" s="231"/>
      <c r="S757" s="231"/>
      <c r="T757" s="232"/>
      <c r="U757" s="13"/>
      <c r="V757" s="13"/>
      <c r="W757" s="13"/>
      <c r="X757" s="13"/>
      <c r="Y757" s="13"/>
      <c r="Z757" s="13"/>
      <c r="AA757" s="13"/>
      <c r="AB757" s="13"/>
      <c r="AC757" s="13"/>
      <c r="AD757" s="13"/>
      <c r="AE757" s="13"/>
      <c r="AT757" s="233" t="s">
        <v>182</v>
      </c>
      <c r="AU757" s="233" t="s">
        <v>178</v>
      </c>
      <c r="AV757" s="13" t="s">
        <v>85</v>
      </c>
      <c r="AW757" s="13" t="s">
        <v>39</v>
      </c>
      <c r="AX757" s="13" t="s">
        <v>77</v>
      </c>
      <c r="AY757" s="233" t="s">
        <v>168</v>
      </c>
    </row>
    <row r="758" s="14" customFormat="1">
      <c r="A758" s="14"/>
      <c r="B758" s="234"/>
      <c r="C758" s="235"/>
      <c r="D758" s="219" t="s">
        <v>182</v>
      </c>
      <c r="E758" s="236" t="s">
        <v>32</v>
      </c>
      <c r="F758" s="237" t="s">
        <v>662</v>
      </c>
      <c r="G758" s="235"/>
      <c r="H758" s="238">
        <v>7</v>
      </c>
      <c r="I758" s="239"/>
      <c r="J758" s="235"/>
      <c r="K758" s="235"/>
      <c r="L758" s="240"/>
      <c r="M758" s="241"/>
      <c r="N758" s="242"/>
      <c r="O758" s="242"/>
      <c r="P758" s="242"/>
      <c r="Q758" s="242"/>
      <c r="R758" s="242"/>
      <c r="S758" s="242"/>
      <c r="T758" s="243"/>
      <c r="U758" s="14"/>
      <c r="V758" s="14"/>
      <c r="W758" s="14"/>
      <c r="X758" s="14"/>
      <c r="Y758" s="14"/>
      <c r="Z758" s="14"/>
      <c r="AA758" s="14"/>
      <c r="AB758" s="14"/>
      <c r="AC758" s="14"/>
      <c r="AD758" s="14"/>
      <c r="AE758" s="14"/>
      <c r="AT758" s="244" t="s">
        <v>182</v>
      </c>
      <c r="AU758" s="244" t="s">
        <v>178</v>
      </c>
      <c r="AV758" s="14" t="s">
        <v>178</v>
      </c>
      <c r="AW758" s="14" t="s">
        <v>39</v>
      </c>
      <c r="AX758" s="14" t="s">
        <v>85</v>
      </c>
      <c r="AY758" s="244" t="s">
        <v>168</v>
      </c>
    </row>
    <row r="759" s="14" customFormat="1">
      <c r="A759" s="14"/>
      <c r="B759" s="234"/>
      <c r="C759" s="235"/>
      <c r="D759" s="219" t="s">
        <v>182</v>
      </c>
      <c r="E759" s="235"/>
      <c r="F759" s="237" t="s">
        <v>663</v>
      </c>
      <c r="G759" s="235"/>
      <c r="H759" s="238">
        <v>11.199999999999999</v>
      </c>
      <c r="I759" s="239"/>
      <c r="J759" s="235"/>
      <c r="K759" s="235"/>
      <c r="L759" s="240"/>
      <c r="M759" s="241"/>
      <c r="N759" s="242"/>
      <c r="O759" s="242"/>
      <c r="P759" s="242"/>
      <c r="Q759" s="242"/>
      <c r="R759" s="242"/>
      <c r="S759" s="242"/>
      <c r="T759" s="243"/>
      <c r="U759" s="14"/>
      <c r="V759" s="14"/>
      <c r="W759" s="14"/>
      <c r="X759" s="14"/>
      <c r="Y759" s="14"/>
      <c r="Z759" s="14"/>
      <c r="AA759" s="14"/>
      <c r="AB759" s="14"/>
      <c r="AC759" s="14"/>
      <c r="AD759" s="14"/>
      <c r="AE759" s="14"/>
      <c r="AT759" s="244" t="s">
        <v>182</v>
      </c>
      <c r="AU759" s="244" t="s">
        <v>178</v>
      </c>
      <c r="AV759" s="14" t="s">
        <v>178</v>
      </c>
      <c r="AW759" s="14" t="s">
        <v>4</v>
      </c>
      <c r="AX759" s="14" t="s">
        <v>85</v>
      </c>
      <c r="AY759" s="244" t="s">
        <v>168</v>
      </c>
    </row>
    <row r="760" s="2" customFormat="1" ht="37.8" customHeight="1">
      <c r="A760" s="40"/>
      <c r="B760" s="41"/>
      <c r="C760" s="206" t="s">
        <v>664</v>
      </c>
      <c r="D760" s="206" t="s">
        <v>172</v>
      </c>
      <c r="E760" s="207" t="s">
        <v>665</v>
      </c>
      <c r="F760" s="208" t="s">
        <v>666</v>
      </c>
      <c r="G760" s="209" t="s">
        <v>599</v>
      </c>
      <c r="H760" s="266"/>
      <c r="I760" s="211"/>
      <c r="J760" s="212">
        <f>ROUND(I760*H760,2)</f>
        <v>0</v>
      </c>
      <c r="K760" s="208" t="s">
        <v>176</v>
      </c>
      <c r="L760" s="46"/>
      <c r="M760" s="213" t="s">
        <v>32</v>
      </c>
      <c r="N760" s="214" t="s">
        <v>49</v>
      </c>
      <c r="O760" s="86"/>
      <c r="P760" s="215">
        <f>O760*H760</f>
        <v>0</v>
      </c>
      <c r="Q760" s="215">
        <v>0</v>
      </c>
      <c r="R760" s="215">
        <f>Q760*H760</f>
        <v>0</v>
      </c>
      <c r="S760" s="215">
        <v>0</v>
      </c>
      <c r="T760" s="216">
        <f>S760*H760</f>
        <v>0</v>
      </c>
      <c r="U760" s="40"/>
      <c r="V760" s="40"/>
      <c r="W760" s="40"/>
      <c r="X760" s="40"/>
      <c r="Y760" s="40"/>
      <c r="Z760" s="40"/>
      <c r="AA760" s="40"/>
      <c r="AB760" s="40"/>
      <c r="AC760" s="40"/>
      <c r="AD760" s="40"/>
      <c r="AE760" s="40"/>
      <c r="AR760" s="217" t="s">
        <v>319</v>
      </c>
      <c r="AT760" s="217" t="s">
        <v>172</v>
      </c>
      <c r="AU760" s="217" t="s">
        <v>178</v>
      </c>
      <c r="AY760" s="18" t="s">
        <v>168</v>
      </c>
      <c r="BE760" s="218">
        <f>IF(N760="základní",J760,0)</f>
        <v>0</v>
      </c>
      <c r="BF760" s="218">
        <f>IF(N760="snížená",J760,0)</f>
        <v>0</v>
      </c>
      <c r="BG760" s="218">
        <f>IF(N760="zákl. přenesená",J760,0)</f>
        <v>0</v>
      </c>
      <c r="BH760" s="218">
        <f>IF(N760="sníž. přenesená",J760,0)</f>
        <v>0</v>
      </c>
      <c r="BI760" s="218">
        <f>IF(N760="nulová",J760,0)</f>
        <v>0</v>
      </c>
      <c r="BJ760" s="18" t="s">
        <v>178</v>
      </c>
      <c r="BK760" s="218">
        <f>ROUND(I760*H760,2)</f>
        <v>0</v>
      </c>
      <c r="BL760" s="18" t="s">
        <v>319</v>
      </c>
      <c r="BM760" s="217" t="s">
        <v>667</v>
      </c>
    </row>
    <row r="761" s="2" customFormat="1">
      <c r="A761" s="40"/>
      <c r="B761" s="41"/>
      <c r="C761" s="42"/>
      <c r="D761" s="219" t="s">
        <v>180</v>
      </c>
      <c r="E761" s="42"/>
      <c r="F761" s="220" t="s">
        <v>612</v>
      </c>
      <c r="G761" s="42"/>
      <c r="H761" s="42"/>
      <c r="I761" s="221"/>
      <c r="J761" s="42"/>
      <c r="K761" s="42"/>
      <c r="L761" s="46"/>
      <c r="M761" s="222"/>
      <c r="N761" s="223"/>
      <c r="O761" s="86"/>
      <c r="P761" s="86"/>
      <c r="Q761" s="86"/>
      <c r="R761" s="86"/>
      <c r="S761" s="86"/>
      <c r="T761" s="87"/>
      <c r="U761" s="40"/>
      <c r="V761" s="40"/>
      <c r="W761" s="40"/>
      <c r="X761" s="40"/>
      <c r="Y761" s="40"/>
      <c r="Z761" s="40"/>
      <c r="AA761" s="40"/>
      <c r="AB761" s="40"/>
      <c r="AC761" s="40"/>
      <c r="AD761" s="40"/>
      <c r="AE761" s="40"/>
      <c r="AT761" s="18" t="s">
        <v>180</v>
      </c>
      <c r="AU761" s="18" t="s">
        <v>178</v>
      </c>
    </row>
    <row r="762" s="12" customFormat="1" ht="22.8" customHeight="1">
      <c r="A762" s="12"/>
      <c r="B762" s="190"/>
      <c r="C762" s="191"/>
      <c r="D762" s="192" t="s">
        <v>76</v>
      </c>
      <c r="E762" s="204" t="s">
        <v>668</v>
      </c>
      <c r="F762" s="204" t="s">
        <v>669</v>
      </c>
      <c r="G762" s="191"/>
      <c r="H762" s="191"/>
      <c r="I762" s="194"/>
      <c r="J762" s="205">
        <f>BK762</f>
        <v>0</v>
      </c>
      <c r="K762" s="191"/>
      <c r="L762" s="196"/>
      <c r="M762" s="197"/>
      <c r="N762" s="198"/>
      <c r="O762" s="198"/>
      <c r="P762" s="199">
        <f>SUM(P763:P826)</f>
        <v>0</v>
      </c>
      <c r="Q762" s="198"/>
      <c r="R762" s="199">
        <f>SUM(R763:R826)</f>
        <v>0.31458444000000002</v>
      </c>
      <c r="S762" s="198"/>
      <c r="T762" s="200">
        <f>SUM(T763:T826)</f>
        <v>0.44635226000000006</v>
      </c>
      <c r="U762" s="12"/>
      <c r="V762" s="12"/>
      <c r="W762" s="12"/>
      <c r="X762" s="12"/>
      <c r="Y762" s="12"/>
      <c r="Z762" s="12"/>
      <c r="AA762" s="12"/>
      <c r="AB762" s="12"/>
      <c r="AC762" s="12"/>
      <c r="AD762" s="12"/>
      <c r="AE762" s="12"/>
      <c r="AR762" s="201" t="s">
        <v>178</v>
      </c>
      <c r="AT762" s="202" t="s">
        <v>76</v>
      </c>
      <c r="AU762" s="202" t="s">
        <v>85</v>
      </c>
      <c r="AY762" s="201" t="s">
        <v>168</v>
      </c>
      <c r="BK762" s="203">
        <f>SUM(BK763:BK826)</f>
        <v>0</v>
      </c>
    </row>
    <row r="763" s="2" customFormat="1" ht="24.15" customHeight="1">
      <c r="A763" s="40"/>
      <c r="B763" s="41"/>
      <c r="C763" s="206" t="s">
        <v>670</v>
      </c>
      <c r="D763" s="206" t="s">
        <v>172</v>
      </c>
      <c r="E763" s="207" t="s">
        <v>671</v>
      </c>
      <c r="F763" s="208" t="s">
        <v>672</v>
      </c>
      <c r="G763" s="209" t="s">
        <v>175</v>
      </c>
      <c r="H763" s="210">
        <v>4.1040000000000001</v>
      </c>
      <c r="I763" s="211"/>
      <c r="J763" s="212">
        <f>ROUND(I763*H763,2)</f>
        <v>0</v>
      </c>
      <c r="K763" s="208" t="s">
        <v>176</v>
      </c>
      <c r="L763" s="46"/>
      <c r="M763" s="213" t="s">
        <v>32</v>
      </c>
      <c r="N763" s="214" t="s">
        <v>49</v>
      </c>
      <c r="O763" s="86"/>
      <c r="P763" s="215">
        <f>O763*H763</f>
        <v>0</v>
      </c>
      <c r="Q763" s="215">
        <v>0</v>
      </c>
      <c r="R763" s="215">
        <f>Q763*H763</f>
        <v>0</v>
      </c>
      <c r="S763" s="215">
        <v>0.00594</v>
      </c>
      <c r="T763" s="216">
        <f>S763*H763</f>
        <v>0.024377760000000002</v>
      </c>
      <c r="U763" s="40"/>
      <c r="V763" s="40"/>
      <c r="W763" s="40"/>
      <c r="X763" s="40"/>
      <c r="Y763" s="40"/>
      <c r="Z763" s="40"/>
      <c r="AA763" s="40"/>
      <c r="AB763" s="40"/>
      <c r="AC763" s="40"/>
      <c r="AD763" s="40"/>
      <c r="AE763" s="40"/>
      <c r="AR763" s="217" t="s">
        <v>319</v>
      </c>
      <c r="AT763" s="217" t="s">
        <v>172</v>
      </c>
      <c r="AU763" s="217" t="s">
        <v>178</v>
      </c>
      <c r="AY763" s="18" t="s">
        <v>168</v>
      </c>
      <c r="BE763" s="218">
        <f>IF(N763="základní",J763,0)</f>
        <v>0</v>
      </c>
      <c r="BF763" s="218">
        <f>IF(N763="snížená",J763,0)</f>
        <v>0</v>
      </c>
      <c r="BG763" s="218">
        <f>IF(N763="zákl. přenesená",J763,0)</f>
        <v>0</v>
      </c>
      <c r="BH763" s="218">
        <f>IF(N763="sníž. přenesená",J763,0)</f>
        <v>0</v>
      </c>
      <c r="BI763" s="218">
        <f>IF(N763="nulová",J763,0)</f>
        <v>0</v>
      </c>
      <c r="BJ763" s="18" t="s">
        <v>178</v>
      </c>
      <c r="BK763" s="218">
        <f>ROUND(I763*H763,2)</f>
        <v>0</v>
      </c>
      <c r="BL763" s="18" t="s">
        <v>319</v>
      </c>
      <c r="BM763" s="217" t="s">
        <v>673</v>
      </c>
    </row>
    <row r="764" s="13" customFormat="1">
      <c r="A764" s="13"/>
      <c r="B764" s="224"/>
      <c r="C764" s="225"/>
      <c r="D764" s="219" t="s">
        <v>182</v>
      </c>
      <c r="E764" s="226" t="s">
        <v>32</v>
      </c>
      <c r="F764" s="227" t="s">
        <v>674</v>
      </c>
      <c r="G764" s="225"/>
      <c r="H764" s="226" t="s">
        <v>32</v>
      </c>
      <c r="I764" s="228"/>
      <c r="J764" s="225"/>
      <c r="K764" s="225"/>
      <c r="L764" s="229"/>
      <c r="M764" s="230"/>
      <c r="N764" s="231"/>
      <c r="O764" s="231"/>
      <c r="P764" s="231"/>
      <c r="Q764" s="231"/>
      <c r="R764" s="231"/>
      <c r="S764" s="231"/>
      <c r="T764" s="232"/>
      <c r="U764" s="13"/>
      <c r="V764" s="13"/>
      <c r="W764" s="13"/>
      <c r="X764" s="13"/>
      <c r="Y764" s="13"/>
      <c r="Z764" s="13"/>
      <c r="AA764" s="13"/>
      <c r="AB764" s="13"/>
      <c r="AC764" s="13"/>
      <c r="AD764" s="13"/>
      <c r="AE764" s="13"/>
      <c r="AT764" s="233" t="s">
        <v>182</v>
      </c>
      <c r="AU764" s="233" t="s">
        <v>178</v>
      </c>
      <c r="AV764" s="13" t="s">
        <v>85</v>
      </c>
      <c r="AW764" s="13" t="s">
        <v>39</v>
      </c>
      <c r="AX764" s="13" t="s">
        <v>77</v>
      </c>
      <c r="AY764" s="233" t="s">
        <v>168</v>
      </c>
    </row>
    <row r="765" s="14" customFormat="1">
      <c r="A765" s="14"/>
      <c r="B765" s="234"/>
      <c r="C765" s="235"/>
      <c r="D765" s="219" t="s">
        <v>182</v>
      </c>
      <c r="E765" s="236" t="s">
        <v>32</v>
      </c>
      <c r="F765" s="237" t="s">
        <v>675</v>
      </c>
      <c r="G765" s="235"/>
      <c r="H765" s="238">
        <v>4.1040000000000001</v>
      </c>
      <c r="I765" s="239"/>
      <c r="J765" s="235"/>
      <c r="K765" s="235"/>
      <c r="L765" s="240"/>
      <c r="M765" s="241"/>
      <c r="N765" s="242"/>
      <c r="O765" s="242"/>
      <c r="P765" s="242"/>
      <c r="Q765" s="242"/>
      <c r="R765" s="242"/>
      <c r="S765" s="242"/>
      <c r="T765" s="243"/>
      <c r="U765" s="14"/>
      <c r="V765" s="14"/>
      <c r="W765" s="14"/>
      <c r="X765" s="14"/>
      <c r="Y765" s="14"/>
      <c r="Z765" s="14"/>
      <c r="AA765" s="14"/>
      <c r="AB765" s="14"/>
      <c r="AC765" s="14"/>
      <c r="AD765" s="14"/>
      <c r="AE765" s="14"/>
      <c r="AT765" s="244" t="s">
        <v>182</v>
      </c>
      <c r="AU765" s="244" t="s">
        <v>178</v>
      </c>
      <c r="AV765" s="14" t="s">
        <v>178</v>
      </c>
      <c r="AW765" s="14" t="s">
        <v>39</v>
      </c>
      <c r="AX765" s="14" t="s">
        <v>85</v>
      </c>
      <c r="AY765" s="244" t="s">
        <v>168</v>
      </c>
    </row>
    <row r="766" s="2" customFormat="1" ht="24.15" customHeight="1">
      <c r="A766" s="40"/>
      <c r="B766" s="41"/>
      <c r="C766" s="206" t="s">
        <v>676</v>
      </c>
      <c r="D766" s="206" t="s">
        <v>172</v>
      </c>
      <c r="E766" s="207" t="s">
        <v>677</v>
      </c>
      <c r="F766" s="208" t="s">
        <v>678</v>
      </c>
      <c r="G766" s="209" t="s">
        <v>278</v>
      </c>
      <c r="H766" s="210">
        <v>34.299999999999997</v>
      </c>
      <c r="I766" s="211"/>
      <c r="J766" s="212">
        <f>ROUND(I766*H766,2)</f>
        <v>0</v>
      </c>
      <c r="K766" s="208" t="s">
        <v>176</v>
      </c>
      <c r="L766" s="46"/>
      <c r="M766" s="213" t="s">
        <v>32</v>
      </c>
      <c r="N766" s="214" t="s">
        <v>49</v>
      </c>
      <c r="O766" s="86"/>
      <c r="P766" s="215">
        <f>O766*H766</f>
        <v>0</v>
      </c>
      <c r="Q766" s="215">
        <v>0</v>
      </c>
      <c r="R766" s="215">
        <f>Q766*H766</f>
        <v>0</v>
      </c>
      <c r="S766" s="215">
        <v>0.00167</v>
      </c>
      <c r="T766" s="216">
        <f>S766*H766</f>
        <v>0.057280999999999999</v>
      </c>
      <c r="U766" s="40"/>
      <c r="V766" s="40"/>
      <c r="W766" s="40"/>
      <c r="X766" s="40"/>
      <c r="Y766" s="40"/>
      <c r="Z766" s="40"/>
      <c r="AA766" s="40"/>
      <c r="AB766" s="40"/>
      <c r="AC766" s="40"/>
      <c r="AD766" s="40"/>
      <c r="AE766" s="40"/>
      <c r="AR766" s="217" t="s">
        <v>319</v>
      </c>
      <c r="AT766" s="217" t="s">
        <v>172</v>
      </c>
      <c r="AU766" s="217" t="s">
        <v>178</v>
      </c>
      <c r="AY766" s="18" t="s">
        <v>168</v>
      </c>
      <c r="BE766" s="218">
        <f>IF(N766="základní",J766,0)</f>
        <v>0</v>
      </c>
      <c r="BF766" s="218">
        <f>IF(N766="snížená",J766,0)</f>
        <v>0</v>
      </c>
      <c r="BG766" s="218">
        <f>IF(N766="zákl. přenesená",J766,0)</f>
        <v>0</v>
      </c>
      <c r="BH766" s="218">
        <f>IF(N766="sníž. přenesená",J766,0)</f>
        <v>0</v>
      </c>
      <c r="BI766" s="218">
        <f>IF(N766="nulová",J766,0)</f>
        <v>0</v>
      </c>
      <c r="BJ766" s="18" t="s">
        <v>178</v>
      </c>
      <c r="BK766" s="218">
        <f>ROUND(I766*H766,2)</f>
        <v>0</v>
      </c>
      <c r="BL766" s="18" t="s">
        <v>319</v>
      </c>
      <c r="BM766" s="217" t="s">
        <v>679</v>
      </c>
    </row>
    <row r="767" s="13" customFormat="1">
      <c r="A767" s="13"/>
      <c r="B767" s="224"/>
      <c r="C767" s="225"/>
      <c r="D767" s="219" t="s">
        <v>182</v>
      </c>
      <c r="E767" s="226" t="s">
        <v>32</v>
      </c>
      <c r="F767" s="227" t="s">
        <v>680</v>
      </c>
      <c r="G767" s="225"/>
      <c r="H767" s="226" t="s">
        <v>32</v>
      </c>
      <c r="I767" s="228"/>
      <c r="J767" s="225"/>
      <c r="K767" s="225"/>
      <c r="L767" s="229"/>
      <c r="M767" s="230"/>
      <c r="N767" s="231"/>
      <c r="O767" s="231"/>
      <c r="P767" s="231"/>
      <c r="Q767" s="231"/>
      <c r="R767" s="231"/>
      <c r="S767" s="231"/>
      <c r="T767" s="232"/>
      <c r="U767" s="13"/>
      <c r="V767" s="13"/>
      <c r="W767" s="13"/>
      <c r="X767" s="13"/>
      <c r="Y767" s="13"/>
      <c r="Z767" s="13"/>
      <c r="AA767" s="13"/>
      <c r="AB767" s="13"/>
      <c r="AC767" s="13"/>
      <c r="AD767" s="13"/>
      <c r="AE767" s="13"/>
      <c r="AT767" s="233" t="s">
        <v>182</v>
      </c>
      <c r="AU767" s="233" t="s">
        <v>178</v>
      </c>
      <c r="AV767" s="13" t="s">
        <v>85</v>
      </c>
      <c r="AW767" s="13" t="s">
        <v>39</v>
      </c>
      <c r="AX767" s="13" t="s">
        <v>77</v>
      </c>
      <c r="AY767" s="233" t="s">
        <v>168</v>
      </c>
    </row>
    <row r="768" s="14" customFormat="1">
      <c r="A768" s="14"/>
      <c r="B768" s="234"/>
      <c r="C768" s="235"/>
      <c r="D768" s="219" t="s">
        <v>182</v>
      </c>
      <c r="E768" s="236" t="s">
        <v>32</v>
      </c>
      <c r="F768" s="237" t="s">
        <v>681</v>
      </c>
      <c r="G768" s="235"/>
      <c r="H768" s="238">
        <v>15</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182</v>
      </c>
      <c r="AU768" s="244" t="s">
        <v>178</v>
      </c>
      <c r="AV768" s="14" t="s">
        <v>178</v>
      </c>
      <c r="AW768" s="14" t="s">
        <v>39</v>
      </c>
      <c r="AX768" s="14" t="s">
        <v>77</v>
      </c>
      <c r="AY768" s="244" t="s">
        <v>168</v>
      </c>
    </row>
    <row r="769" s="14" customFormat="1">
      <c r="A769" s="14"/>
      <c r="B769" s="234"/>
      <c r="C769" s="235"/>
      <c r="D769" s="219" t="s">
        <v>182</v>
      </c>
      <c r="E769" s="236" t="s">
        <v>32</v>
      </c>
      <c r="F769" s="237" t="s">
        <v>682</v>
      </c>
      <c r="G769" s="235"/>
      <c r="H769" s="238">
        <v>9</v>
      </c>
      <c r="I769" s="239"/>
      <c r="J769" s="235"/>
      <c r="K769" s="235"/>
      <c r="L769" s="240"/>
      <c r="M769" s="241"/>
      <c r="N769" s="242"/>
      <c r="O769" s="242"/>
      <c r="P769" s="242"/>
      <c r="Q769" s="242"/>
      <c r="R769" s="242"/>
      <c r="S769" s="242"/>
      <c r="T769" s="243"/>
      <c r="U769" s="14"/>
      <c r="V769" s="14"/>
      <c r="W769" s="14"/>
      <c r="X769" s="14"/>
      <c r="Y769" s="14"/>
      <c r="Z769" s="14"/>
      <c r="AA769" s="14"/>
      <c r="AB769" s="14"/>
      <c r="AC769" s="14"/>
      <c r="AD769" s="14"/>
      <c r="AE769" s="14"/>
      <c r="AT769" s="244" t="s">
        <v>182</v>
      </c>
      <c r="AU769" s="244" t="s">
        <v>178</v>
      </c>
      <c r="AV769" s="14" t="s">
        <v>178</v>
      </c>
      <c r="AW769" s="14" t="s">
        <v>39</v>
      </c>
      <c r="AX769" s="14" t="s">
        <v>77</v>
      </c>
      <c r="AY769" s="244" t="s">
        <v>168</v>
      </c>
    </row>
    <row r="770" s="14" customFormat="1">
      <c r="A770" s="14"/>
      <c r="B770" s="234"/>
      <c r="C770" s="235"/>
      <c r="D770" s="219" t="s">
        <v>182</v>
      </c>
      <c r="E770" s="236" t="s">
        <v>32</v>
      </c>
      <c r="F770" s="237" t="s">
        <v>683</v>
      </c>
      <c r="G770" s="235"/>
      <c r="H770" s="238">
        <v>7.5</v>
      </c>
      <c r="I770" s="239"/>
      <c r="J770" s="235"/>
      <c r="K770" s="235"/>
      <c r="L770" s="240"/>
      <c r="M770" s="241"/>
      <c r="N770" s="242"/>
      <c r="O770" s="242"/>
      <c r="P770" s="242"/>
      <c r="Q770" s="242"/>
      <c r="R770" s="242"/>
      <c r="S770" s="242"/>
      <c r="T770" s="243"/>
      <c r="U770" s="14"/>
      <c r="V770" s="14"/>
      <c r="W770" s="14"/>
      <c r="X770" s="14"/>
      <c r="Y770" s="14"/>
      <c r="Z770" s="14"/>
      <c r="AA770" s="14"/>
      <c r="AB770" s="14"/>
      <c r="AC770" s="14"/>
      <c r="AD770" s="14"/>
      <c r="AE770" s="14"/>
      <c r="AT770" s="244" t="s">
        <v>182</v>
      </c>
      <c r="AU770" s="244" t="s">
        <v>178</v>
      </c>
      <c r="AV770" s="14" t="s">
        <v>178</v>
      </c>
      <c r="AW770" s="14" t="s">
        <v>39</v>
      </c>
      <c r="AX770" s="14" t="s">
        <v>77</v>
      </c>
      <c r="AY770" s="244" t="s">
        <v>168</v>
      </c>
    </row>
    <row r="771" s="14" customFormat="1">
      <c r="A771" s="14"/>
      <c r="B771" s="234"/>
      <c r="C771" s="235"/>
      <c r="D771" s="219" t="s">
        <v>182</v>
      </c>
      <c r="E771" s="236" t="s">
        <v>32</v>
      </c>
      <c r="F771" s="237" t="s">
        <v>684</v>
      </c>
      <c r="G771" s="235"/>
      <c r="H771" s="238">
        <v>1.8</v>
      </c>
      <c r="I771" s="239"/>
      <c r="J771" s="235"/>
      <c r="K771" s="235"/>
      <c r="L771" s="240"/>
      <c r="M771" s="241"/>
      <c r="N771" s="242"/>
      <c r="O771" s="242"/>
      <c r="P771" s="242"/>
      <c r="Q771" s="242"/>
      <c r="R771" s="242"/>
      <c r="S771" s="242"/>
      <c r="T771" s="243"/>
      <c r="U771" s="14"/>
      <c r="V771" s="14"/>
      <c r="W771" s="14"/>
      <c r="X771" s="14"/>
      <c r="Y771" s="14"/>
      <c r="Z771" s="14"/>
      <c r="AA771" s="14"/>
      <c r="AB771" s="14"/>
      <c r="AC771" s="14"/>
      <c r="AD771" s="14"/>
      <c r="AE771" s="14"/>
      <c r="AT771" s="244" t="s">
        <v>182</v>
      </c>
      <c r="AU771" s="244" t="s">
        <v>178</v>
      </c>
      <c r="AV771" s="14" t="s">
        <v>178</v>
      </c>
      <c r="AW771" s="14" t="s">
        <v>39</v>
      </c>
      <c r="AX771" s="14" t="s">
        <v>77</v>
      </c>
      <c r="AY771" s="244" t="s">
        <v>168</v>
      </c>
    </row>
    <row r="772" s="14" customFormat="1">
      <c r="A772" s="14"/>
      <c r="B772" s="234"/>
      <c r="C772" s="235"/>
      <c r="D772" s="219" t="s">
        <v>182</v>
      </c>
      <c r="E772" s="236" t="s">
        <v>32</v>
      </c>
      <c r="F772" s="237" t="s">
        <v>685</v>
      </c>
      <c r="G772" s="235"/>
      <c r="H772" s="238">
        <v>1</v>
      </c>
      <c r="I772" s="239"/>
      <c r="J772" s="235"/>
      <c r="K772" s="235"/>
      <c r="L772" s="240"/>
      <c r="M772" s="241"/>
      <c r="N772" s="242"/>
      <c r="O772" s="242"/>
      <c r="P772" s="242"/>
      <c r="Q772" s="242"/>
      <c r="R772" s="242"/>
      <c r="S772" s="242"/>
      <c r="T772" s="243"/>
      <c r="U772" s="14"/>
      <c r="V772" s="14"/>
      <c r="W772" s="14"/>
      <c r="X772" s="14"/>
      <c r="Y772" s="14"/>
      <c r="Z772" s="14"/>
      <c r="AA772" s="14"/>
      <c r="AB772" s="14"/>
      <c r="AC772" s="14"/>
      <c r="AD772" s="14"/>
      <c r="AE772" s="14"/>
      <c r="AT772" s="244" t="s">
        <v>182</v>
      </c>
      <c r="AU772" s="244" t="s">
        <v>178</v>
      </c>
      <c r="AV772" s="14" t="s">
        <v>178</v>
      </c>
      <c r="AW772" s="14" t="s">
        <v>39</v>
      </c>
      <c r="AX772" s="14" t="s">
        <v>77</v>
      </c>
      <c r="AY772" s="244" t="s">
        <v>168</v>
      </c>
    </row>
    <row r="773" s="15" customFormat="1">
      <c r="A773" s="15"/>
      <c r="B773" s="245"/>
      <c r="C773" s="246"/>
      <c r="D773" s="219" t="s">
        <v>182</v>
      </c>
      <c r="E773" s="247" t="s">
        <v>32</v>
      </c>
      <c r="F773" s="248" t="s">
        <v>200</v>
      </c>
      <c r="G773" s="246"/>
      <c r="H773" s="249">
        <v>34.299999999999997</v>
      </c>
      <c r="I773" s="250"/>
      <c r="J773" s="246"/>
      <c r="K773" s="246"/>
      <c r="L773" s="251"/>
      <c r="M773" s="252"/>
      <c r="N773" s="253"/>
      <c r="O773" s="253"/>
      <c r="P773" s="253"/>
      <c r="Q773" s="253"/>
      <c r="R773" s="253"/>
      <c r="S773" s="253"/>
      <c r="T773" s="254"/>
      <c r="U773" s="15"/>
      <c r="V773" s="15"/>
      <c r="W773" s="15"/>
      <c r="X773" s="15"/>
      <c r="Y773" s="15"/>
      <c r="Z773" s="15"/>
      <c r="AA773" s="15"/>
      <c r="AB773" s="15"/>
      <c r="AC773" s="15"/>
      <c r="AD773" s="15"/>
      <c r="AE773" s="15"/>
      <c r="AT773" s="255" t="s">
        <v>182</v>
      </c>
      <c r="AU773" s="255" t="s">
        <v>178</v>
      </c>
      <c r="AV773" s="15" t="s">
        <v>177</v>
      </c>
      <c r="AW773" s="15" t="s">
        <v>39</v>
      </c>
      <c r="AX773" s="15" t="s">
        <v>85</v>
      </c>
      <c r="AY773" s="255" t="s">
        <v>168</v>
      </c>
    </row>
    <row r="774" s="2" customFormat="1" ht="24.15" customHeight="1">
      <c r="A774" s="40"/>
      <c r="B774" s="41"/>
      <c r="C774" s="206" t="s">
        <v>686</v>
      </c>
      <c r="D774" s="206" t="s">
        <v>172</v>
      </c>
      <c r="E774" s="207" t="s">
        <v>687</v>
      </c>
      <c r="F774" s="208" t="s">
        <v>688</v>
      </c>
      <c r="G774" s="209" t="s">
        <v>278</v>
      </c>
      <c r="H774" s="210">
        <v>49.25</v>
      </c>
      <c r="I774" s="211"/>
      <c r="J774" s="212">
        <f>ROUND(I774*H774,2)</f>
        <v>0</v>
      </c>
      <c r="K774" s="208" t="s">
        <v>176</v>
      </c>
      <c r="L774" s="46"/>
      <c r="M774" s="213" t="s">
        <v>32</v>
      </c>
      <c r="N774" s="214" t="s">
        <v>49</v>
      </c>
      <c r="O774" s="86"/>
      <c r="P774" s="215">
        <f>O774*H774</f>
        <v>0</v>
      </c>
      <c r="Q774" s="215">
        <v>0</v>
      </c>
      <c r="R774" s="215">
        <f>Q774*H774</f>
        <v>0</v>
      </c>
      <c r="S774" s="215">
        <v>0.0022300000000000002</v>
      </c>
      <c r="T774" s="216">
        <f>S774*H774</f>
        <v>0.10982750000000001</v>
      </c>
      <c r="U774" s="40"/>
      <c r="V774" s="40"/>
      <c r="W774" s="40"/>
      <c r="X774" s="40"/>
      <c r="Y774" s="40"/>
      <c r="Z774" s="40"/>
      <c r="AA774" s="40"/>
      <c r="AB774" s="40"/>
      <c r="AC774" s="40"/>
      <c r="AD774" s="40"/>
      <c r="AE774" s="40"/>
      <c r="AR774" s="217" t="s">
        <v>319</v>
      </c>
      <c r="AT774" s="217" t="s">
        <v>172</v>
      </c>
      <c r="AU774" s="217" t="s">
        <v>178</v>
      </c>
      <c r="AY774" s="18" t="s">
        <v>168</v>
      </c>
      <c r="BE774" s="218">
        <f>IF(N774="základní",J774,0)</f>
        <v>0</v>
      </c>
      <c r="BF774" s="218">
        <f>IF(N774="snížená",J774,0)</f>
        <v>0</v>
      </c>
      <c r="BG774" s="218">
        <f>IF(N774="zákl. přenesená",J774,0)</f>
        <v>0</v>
      </c>
      <c r="BH774" s="218">
        <f>IF(N774="sníž. přenesená",J774,0)</f>
        <v>0</v>
      </c>
      <c r="BI774" s="218">
        <f>IF(N774="nulová",J774,0)</f>
        <v>0</v>
      </c>
      <c r="BJ774" s="18" t="s">
        <v>178</v>
      </c>
      <c r="BK774" s="218">
        <f>ROUND(I774*H774,2)</f>
        <v>0</v>
      </c>
      <c r="BL774" s="18" t="s">
        <v>319</v>
      </c>
      <c r="BM774" s="217" t="s">
        <v>689</v>
      </c>
    </row>
    <row r="775" s="13" customFormat="1">
      <c r="A775" s="13"/>
      <c r="B775" s="224"/>
      <c r="C775" s="225"/>
      <c r="D775" s="219" t="s">
        <v>182</v>
      </c>
      <c r="E775" s="226" t="s">
        <v>32</v>
      </c>
      <c r="F775" s="227" t="s">
        <v>194</v>
      </c>
      <c r="G775" s="225"/>
      <c r="H775" s="226" t="s">
        <v>32</v>
      </c>
      <c r="I775" s="228"/>
      <c r="J775" s="225"/>
      <c r="K775" s="225"/>
      <c r="L775" s="229"/>
      <c r="M775" s="230"/>
      <c r="N775" s="231"/>
      <c r="O775" s="231"/>
      <c r="P775" s="231"/>
      <c r="Q775" s="231"/>
      <c r="R775" s="231"/>
      <c r="S775" s="231"/>
      <c r="T775" s="232"/>
      <c r="U775" s="13"/>
      <c r="V775" s="13"/>
      <c r="W775" s="13"/>
      <c r="X775" s="13"/>
      <c r="Y775" s="13"/>
      <c r="Z775" s="13"/>
      <c r="AA775" s="13"/>
      <c r="AB775" s="13"/>
      <c r="AC775" s="13"/>
      <c r="AD775" s="13"/>
      <c r="AE775" s="13"/>
      <c r="AT775" s="233" t="s">
        <v>182</v>
      </c>
      <c r="AU775" s="233" t="s">
        <v>178</v>
      </c>
      <c r="AV775" s="13" t="s">
        <v>85</v>
      </c>
      <c r="AW775" s="13" t="s">
        <v>39</v>
      </c>
      <c r="AX775" s="13" t="s">
        <v>77</v>
      </c>
      <c r="AY775" s="233" t="s">
        <v>168</v>
      </c>
    </row>
    <row r="776" s="14" customFormat="1">
      <c r="A776" s="14"/>
      <c r="B776" s="234"/>
      <c r="C776" s="235"/>
      <c r="D776" s="219" t="s">
        <v>182</v>
      </c>
      <c r="E776" s="236" t="s">
        <v>32</v>
      </c>
      <c r="F776" s="237" t="s">
        <v>402</v>
      </c>
      <c r="G776" s="235"/>
      <c r="H776" s="238">
        <v>49.25</v>
      </c>
      <c r="I776" s="239"/>
      <c r="J776" s="235"/>
      <c r="K776" s="235"/>
      <c r="L776" s="240"/>
      <c r="M776" s="241"/>
      <c r="N776" s="242"/>
      <c r="O776" s="242"/>
      <c r="P776" s="242"/>
      <c r="Q776" s="242"/>
      <c r="R776" s="242"/>
      <c r="S776" s="242"/>
      <c r="T776" s="243"/>
      <c r="U776" s="14"/>
      <c r="V776" s="14"/>
      <c r="W776" s="14"/>
      <c r="X776" s="14"/>
      <c r="Y776" s="14"/>
      <c r="Z776" s="14"/>
      <c r="AA776" s="14"/>
      <c r="AB776" s="14"/>
      <c r="AC776" s="14"/>
      <c r="AD776" s="14"/>
      <c r="AE776" s="14"/>
      <c r="AT776" s="244" t="s">
        <v>182</v>
      </c>
      <c r="AU776" s="244" t="s">
        <v>178</v>
      </c>
      <c r="AV776" s="14" t="s">
        <v>178</v>
      </c>
      <c r="AW776" s="14" t="s">
        <v>39</v>
      </c>
      <c r="AX776" s="14" t="s">
        <v>85</v>
      </c>
      <c r="AY776" s="244" t="s">
        <v>168</v>
      </c>
    </row>
    <row r="777" s="2" customFormat="1" ht="24.15" customHeight="1">
      <c r="A777" s="40"/>
      <c r="B777" s="41"/>
      <c r="C777" s="206" t="s">
        <v>690</v>
      </c>
      <c r="D777" s="206" t="s">
        <v>172</v>
      </c>
      <c r="E777" s="207" t="s">
        <v>691</v>
      </c>
      <c r="F777" s="208" t="s">
        <v>692</v>
      </c>
      <c r="G777" s="209" t="s">
        <v>278</v>
      </c>
      <c r="H777" s="210">
        <v>51.200000000000003</v>
      </c>
      <c r="I777" s="211"/>
      <c r="J777" s="212">
        <f>ROUND(I777*H777,2)</f>
        <v>0</v>
      </c>
      <c r="K777" s="208" t="s">
        <v>176</v>
      </c>
      <c r="L777" s="46"/>
      <c r="M777" s="213" t="s">
        <v>32</v>
      </c>
      <c r="N777" s="214" t="s">
        <v>49</v>
      </c>
      <c r="O777" s="86"/>
      <c r="P777" s="215">
        <f>O777*H777</f>
        <v>0</v>
      </c>
      <c r="Q777" s="215">
        <v>0</v>
      </c>
      <c r="R777" s="215">
        <f>Q777*H777</f>
        <v>0</v>
      </c>
      <c r="S777" s="215">
        <v>0.0025999999999999999</v>
      </c>
      <c r="T777" s="216">
        <f>S777*H777</f>
        <v>0.13311999999999999</v>
      </c>
      <c r="U777" s="40"/>
      <c r="V777" s="40"/>
      <c r="W777" s="40"/>
      <c r="X777" s="40"/>
      <c r="Y777" s="40"/>
      <c r="Z777" s="40"/>
      <c r="AA777" s="40"/>
      <c r="AB777" s="40"/>
      <c r="AC777" s="40"/>
      <c r="AD777" s="40"/>
      <c r="AE777" s="40"/>
      <c r="AR777" s="217" t="s">
        <v>319</v>
      </c>
      <c r="AT777" s="217" t="s">
        <v>172</v>
      </c>
      <c r="AU777" s="217" t="s">
        <v>178</v>
      </c>
      <c r="AY777" s="18" t="s">
        <v>168</v>
      </c>
      <c r="BE777" s="218">
        <f>IF(N777="základní",J777,0)</f>
        <v>0</v>
      </c>
      <c r="BF777" s="218">
        <f>IF(N777="snížená",J777,0)</f>
        <v>0</v>
      </c>
      <c r="BG777" s="218">
        <f>IF(N777="zákl. přenesená",J777,0)</f>
        <v>0</v>
      </c>
      <c r="BH777" s="218">
        <f>IF(N777="sníž. přenesená",J777,0)</f>
        <v>0</v>
      </c>
      <c r="BI777" s="218">
        <f>IF(N777="nulová",J777,0)</f>
        <v>0</v>
      </c>
      <c r="BJ777" s="18" t="s">
        <v>178</v>
      </c>
      <c r="BK777" s="218">
        <f>ROUND(I777*H777,2)</f>
        <v>0</v>
      </c>
      <c r="BL777" s="18" t="s">
        <v>319</v>
      </c>
      <c r="BM777" s="217" t="s">
        <v>693</v>
      </c>
    </row>
    <row r="778" s="13" customFormat="1">
      <c r="A778" s="13"/>
      <c r="B778" s="224"/>
      <c r="C778" s="225"/>
      <c r="D778" s="219" t="s">
        <v>182</v>
      </c>
      <c r="E778" s="226" t="s">
        <v>32</v>
      </c>
      <c r="F778" s="227" t="s">
        <v>694</v>
      </c>
      <c r="G778" s="225"/>
      <c r="H778" s="226" t="s">
        <v>32</v>
      </c>
      <c r="I778" s="228"/>
      <c r="J778" s="225"/>
      <c r="K778" s="225"/>
      <c r="L778" s="229"/>
      <c r="M778" s="230"/>
      <c r="N778" s="231"/>
      <c r="O778" s="231"/>
      <c r="P778" s="231"/>
      <c r="Q778" s="231"/>
      <c r="R778" s="231"/>
      <c r="S778" s="231"/>
      <c r="T778" s="232"/>
      <c r="U778" s="13"/>
      <c r="V778" s="13"/>
      <c r="W778" s="13"/>
      <c r="X778" s="13"/>
      <c r="Y778" s="13"/>
      <c r="Z778" s="13"/>
      <c r="AA778" s="13"/>
      <c r="AB778" s="13"/>
      <c r="AC778" s="13"/>
      <c r="AD778" s="13"/>
      <c r="AE778" s="13"/>
      <c r="AT778" s="233" t="s">
        <v>182</v>
      </c>
      <c r="AU778" s="233" t="s">
        <v>178</v>
      </c>
      <c r="AV778" s="13" t="s">
        <v>85</v>
      </c>
      <c r="AW778" s="13" t="s">
        <v>39</v>
      </c>
      <c r="AX778" s="13" t="s">
        <v>77</v>
      </c>
      <c r="AY778" s="233" t="s">
        <v>168</v>
      </c>
    </row>
    <row r="779" s="14" customFormat="1">
      <c r="A779" s="14"/>
      <c r="B779" s="234"/>
      <c r="C779" s="235"/>
      <c r="D779" s="219" t="s">
        <v>182</v>
      </c>
      <c r="E779" s="236" t="s">
        <v>32</v>
      </c>
      <c r="F779" s="237" t="s">
        <v>695</v>
      </c>
      <c r="G779" s="235"/>
      <c r="H779" s="238">
        <v>3.5</v>
      </c>
      <c r="I779" s="239"/>
      <c r="J779" s="235"/>
      <c r="K779" s="235"/>
      <c r="L779" s="240"/>
      <c r="M779" s="241"/>
      <c r="N779" s="242"/>
      <c r="O779" s="242"/>
      <c r="P779" s="242"/>
      <c r="Q779" s="242"/>
      <c r="R779" s="242"/>
      <c r="S779" s="242"/>
      <c r="T779" s="243"/>
      <c r="U779" s="14"/>
      <c r="V779" s="14"/>
      <c r="W779" s="14"/>
      <c r="X779" s="14"/>
      <c r="Y779" s="14"/>
      <c r="Z779" s="14"/>
      <c r="AA779" s="14"/>
      <c r="AB779" s="14"/>
      <c r="AC779" s="14"/>
      <c r="AD779" s="14"/>
      <c r="AE779" s="14"/>
      <c r="AT779" s="244" t="s">
        <v>182</v>
      </c>
      <c r="AU779" s="244" t="s">
        <v>178</v>
      </c>
      <c r="AV779" s="14" t="s">
        <v>178</v>
      </c>
      <c r="AW779" s="14" t="s">
        <v>39</v>
      </c>
      <c r="AX779" s="14" t="s">
        <v>77</v>
      </c>
      <c r="AY779" s="244" t="s">
        <v>168</v>
      </c>
    </row>
    <row r="780" s="13" customFormat="1">
      <c r="A780" s="13"/>
      <c r="B780" s="224"/>
      <c r="C780" s="225"/>
      <c r="D780" s="219" t="s">
        <v>182</v>
      </c>
      <c r="E780" s="226" t="s">
        <v>32</v>
      </c>
      <c r="F780" s="227" t="s">
        <v>696</v>
      </c>
      <c r="G780" s="225"/>
      <c r="H780" s="226" t="s">
        <v>32</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182</v>
      </c>
      <c r="AU780" s="233" t="s">
        <v>178</v>
      </c>
      <c r="AV780" s="13" t="s">
        <v>85</v>
      </c>
      <c r="AW780" s="13" t="s">
        <v>39</v>
      </c>
      <c r="AX780" s="13" t="s">
        <v>77</v>
      </c>
      <c r="AY780" s="233" t="s">
        <v>168</v>
      </c>
    </row>
    <row r="781" s="14" customFormat="1">
      <c r="A781" s="14"/>
      <c r="B781" s="234"/>
      <c r="C781" s="235"/>
      <c r="D781" s="219" t="s">
        <v>182</v>
      </c>
      <c r="E781" s="236" t="s">
        <v>32</v>
      </c>
      <c r="F781" s="237" t="s">
        <v>697</v>
      </c>
      <c r="G781" s="235"/>
      <c r="H781" s="238">
        <v>47.700000000000003</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182</v>
      </c>
      <c r="AU781" s="244" t="s">
        <v>178</v>
      </c>
      <c r="AV781" s="14" t="s">
        <v>178</v>
      </c>
      <c r="AW781" s="14" t="s">
        <v>39</v>
      </c>
      <c r="AX781" s="14" t="s">
        <v>77</v>
      </c>
      <c r="AY781" s="244" t="s">
        <v>168</v>
      </c>
    </row>
    <row r="782" s="15" customFormat="1">
      <c r="A782" s="15"/>
      <c r="B782" s="245"/>
      <c r="C782" s="246"/>
      <c r="D782" s="219" t="s">
        <v>182</v>
      </c>
      <c r="E782" s="247" t="s">
        <v>32</v>
      </c>
      <c r="F782" s="248" t="s">
        <v>200</v>
      </c>
      <c r="G782" s="246"/>
      <c r="H782" s="249">
        <v>51.200000000000003</v>
      </c>
      <c r="I782" s="250"/>
      <c r="J782" s="246"/>
      <c r="K782" s="246"/>
      <c r="L782" s="251"/>
      <c r="M782" s="252"/>
      <c r="N782" s="253"/>
      <c r="O782" s="253"/>
      <c r="P782" s="253"/>
      <c r="Q782" s="253"/>
      <c r="R782" s="253"/>
      <c r="S782" s="253"/>
      <c r="T782" s="254"/>
      <c r="U782" s="15"/>
      <c r="V782" s="15"/>
      <c r="W782" s="15"/>
      <c r="X782" s="15"/>
      <c r="Y782" s="15"/>
      <c r="Z782" s="15"/>
      <c r="AA782" s="15"/>
      <c r="AB782" s="15"/>
      <c r="AC782" s="15"/>
      <c r="AD782" s="15"/>
      <c r="AE782" s="15"/>
      <c r="AT782" s="255" t="s">
        <v>182</v>
      </c>
      <c r="AU782" s="255" t="s">
        <v>178</v>
      </c>
      <c r="AV782" s="15" t="s">
        <v>177</v>
      </c>
      <c r="AW782" s="15" t="s">
        <v>39</v>
      </c>
      <c r="AX782" s="15" t="s">
        <v>85</v>
      </c>
      <c r="AY782" s="255" t="s">
        <v>168</v>
      </c>
    </row>
    <row r="783" s="2" customFormat="1" ht="14.4" customHeight="1">
      <c r="A783" s="40"/>
      <c r="B783" s="41"/>
      <c r="C783" s="206" t="s">
        <v>698</v>
      </c>
      <c r="D783" s="206" t="s">
        <v>172</v>
      </c>
      <c r="E783" s="207" t="s">
        <v>699</v>
      </c>
      <c r="F783" s="208" t="s">
        <v>700</v>
      </c>
      <c r="G783" s="209" t="s">
        <v>278</v>
      </c>
      <c r="H783" s="210">
        <v>30.899999999999999</v>
      </c>
      <c r="I783" s="211"/>
      <c r="J783" s="212">
        <f>ROUND(I783*H783,2)</f>
        <v>0</v>
      </c>
      <c r="K783" s="208" t="s">
        <v>176</v>
      </c>
      <c r="L783" s="46"/>
      <c r="M783" s="213" t="s">
        <v>32</v>
      </c>
      <c r="N783" s="214" t="s">
        <v>49</v>
      </c>
      <c r="O783" s="86"/>
      <c r="P783" s="215">
        <f>O783*H783</f>
        <v>0</v>
      </c>
      <c r="Q783" s="215">
        <v>0</v>
      </c>
      <c r="R783" s="215">
        <f>Q783*H783</f>
        <v>0</v>
      </c>
      <c r="S783" s="215">
        <v>0.0039399999999999999</v>
      </c>
      <c r="T783" s="216">
        <f>S783*H783</f>
        <v>0.12174599999999999</v>
      </c>
      <c r="U783" s="40"/>
      <c r="V783" s="40"/>
      <c r="W783" s="40"/>
      <c r="X783" s="40"/>
      <c r="Y783" s="40"/>
      <c r="Z783" s="40"/>
      <c r="AA783" s="40"/>
      <c r="AB783" s="40"/>
      <c r="AC783" s="40"/>
      <c r="AD783" s="40"/>
      <c r="AE783" s="40"/>
      <c r="AR783" s="217" t="s">
        <v>319</v>
      </c>
      <c r="AT783" s="217" t="s">
        <v>172</v>
      </c>
      <c r="AU783" s="217" t="s">
        <v>178</v>
      </c>
      <c r="AY783" s="18" t="s">
        <v>168</v>
      </c>
      <c r="BE783" s="218">
        <f>IF(N783="základní",J783,0)</f>
        <v>0</v>
      </c>
      <c r="BF783" s="218">
        <f>IF(N783="snížená",J783,0)</f>
        <v>0</v>
      </c>
      <c r="BG783" s="218">
        <f>IF(N783="zákl. přenesená",J783,0)</f>
        <v>0</v>
      </c>
      <c r="BH783" s="218">
        <f>IF(N783="sníž. přenesená",J783,0)</f>
        <v>0</v>
      </c>
      <c r="BI783" s="218">
        <f>IF(N783="nulová",J783,0)</f>
        <v>0</v>
      </c>
      <c r="BJ783" s="18" t="s">
        <v>178</v>
      </c>
      <c r="BK783" s="218">
        <f>ROUND(I783*H783,2)</f>
        <v>0</v>
      </c>
      <c r="BL783" s="18" t="s">
        <v>319</v>
      </c>
      <c r="BM783" s="217" t="s">
        <v>701</v>
      </c>
    </row>
    <row r="784" s="13" customFormat="1">
      <c r="A784" s="13"/>
      <c r="B784" s="224"/>
      <c r="C784" s="225"/>
      <c r="D784" s="219" t="s">
        <v>182</v>
      </c>
      <c r="E784" s="226" t="s">
        <v>32</v>
      </c>
      <c r="F784" s="227" t="s">
        <v>702</v>
      </c>
      <c r="G784" s="225"/>
      <c r="H784" s="226" t="s">
        <v>32</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182</v>
      </c>
      <c r="AU784" s="233" t="s">
        <v>178</v>
      </c>
      <c r="AV784" s="13" t="s">
        <v>85</v>
      </c>
      <c r="AW784" s="13" t="s">
        <v>39</v>
      </c>
      <c r="AX784" s="13" t="s">
        <v>77</v>
      </c>
      <c r="AY784" s="233" t="s">
        <v>168</v>
      </c>
    </row>
    <row r="785" s="14" customFormat="1">
      <c r="A785" s="14"/>
      <c r="B785" s="234"/>
      <c r="C785" s="235"/>
      <c r="D785" s="219" t="s">
        <v>182</v>
      </c>
      <c r="E785" s="236" t="s">
        <v>32</v>
      </c>
      <c r="F785" s="237" t="s">
        <v>703</v>
      </c>
      <c r="G785" s="235"/>
      <c r="H785" s="238">
        <v>30.899999999999999</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182</v>
      </c>
      <c r="AU785" s="244" t="s">
        <v>178</v>
      </c>
      <c r="AV785" s="14" t="s">
        <v>178</v>
      </c>
      <c r="AW785" s="14" t="s">
        <v>39</v>
      </c>
      <c r="AX785" s="14" t="s">
        <v>85</v>
      </c>
      <c r="AY785" s="244" t="s">
        <v>168</v>
      </c>
    </row>
    <row r="786" s="2" customFormat="1" ht="62.7" customHeight="1">
      <c r="A786" s="40"/>
      <c r="B786" s="41"/>
      <c r="C786" s="206" t="s">
        <v>704</v>
      </c>
      <c r="D786" s="206" t="s">
        <v>172</v>
      </c>
      <c r="E786" s="207" t="s">
        <v>705</v>
      </c>
      <c r="F786" s="208" t="s">
        <v>706</v>
      </c>
      <c r="G786" s="209" t="s">
        <v>175</v>
      </c>
      <c r="H786" s="210">
        <v>4.1040000000000001</v>
      </c>
      <c r="I786" s="211"/>
      <c r="J786" s="212">
        <f>ROUND(I786*H786,2)</f>
        <v>0</v>
      </c>
      <c r="K786" s="208" t="s">
        <v>176</v>
      </c>
      <c r="L786" s="46"/>
      <c r="M786" s="213" t="s">
        <v>32</v>
      </c>
      <c r="N786" s="214" t="s">
        <v>49</v>
      </c>
      <c r="O786" s="86"/>
      <c r="P786" s="215">
        <f>O786*H786</f>
        <v>0</v>
      </c>
      <c r="Q786" s="215">
        <v>0.0066100000000000004</v>
      </c>
      <c r="R786" s="215">
        <f>Q786*H786</f>
        <v>0.027127440000000003</v>
      </c>
      <c r="S786" s="215">
        <v>0</v>
      </c>
      <c r="T786" s="216">
        <f>S786*H786</f>
        <v>0</v>
      </c>
      <c r="U786" s="40"/>
      <c r="V786" s="40"/>
      <c r="W786" s="40"/>
      <c r="X786" s="40"/>
      <c r="Y786" s="40"/>
      <c r="Z786" s="40"/>
      <c r="AA786" s="40"/>
      <c r="AB786" s="40"/>
      <c r="AC786" s="40"/>
      <c r="AD786" s="40"/>
      <c r="AE786" s="40"/>
      <c r="AR786" s="217" t="s">
        <v>319</v>
      </c>
      <c r="AT786" s="217" t="s">
        <v>172</v>
      </c>
      <c r="AU786" s="217" t="s">
        <v>178</v>
      </c>
      <c r="AY786" s="18" t="s">
        <v>168</v>
      </c>
      <c r="BE786" s="218">
        <f>IF(N786="základní",J786,0)</f>
        <v>0</v>
      </c>
      <c r="BF786" s="218">
        <f>IF(N786="snížená",J786,0)</f>
        <v>0</v>
      </c>
      <c r="BG786" s="218">
        <f>IF(N786="zákl. přenesená",J786,0)</f>
        <v>0</v>
      </c>
      <c r="BH786" s="218">
        <f>IF(N786="sníž. přenesená",J786,0)</f>
        <v>0</v>
      </c>
      <c r="BI786" s="218">
        <f>IF(N786="nulová",J786,0)</f>
        <v>0</v>
      </c>
      <c r="BJ786" s="18" t="s">
        <v>178</v>
      </c>
      <c r="BK786" s="218">
        <f>ROUND(I786*H786,2)</f>
        <v>0</v>
      </c>
      <c r="BL786" s="18" t="s">
        <v>319</v>
      </c>
      <c r="BM786" s="217" t="s">
        <v>707</v>
      </c>
    </row>
    <row r="787" s="13" customFormat="1">
      <c r="A787" s="13"/>
      <c r="B787" s="224"/>
      <c r="C787" s="225"/>
      <c r="D787" s="219" t="s">
        <v>182</v>
      </c>
      <c r="E787" s="226" t="s">
        <v>32</v>
      </c>
      <c r="F787" s="227" t="s">
        <v>674</v>
      </c>
      <c r="G787" s="225"/>
      <c r="H787" s="226" t="s">
        <v>32</v>
      </c>
      <c r="I787" s="228"/>
      <c r="J787" s="225"/>
      <c r="K787" s="225"/>
      <c r="L787" s="229"/>
      <c r="M787" s="230"/>
      <c r="N787" s="231"/>
      <c r="O787" s="231"/>
      <c r="P787" s="231"/>
      <c r="Q787" s="231"/>
      <c r="R787" s="231"/>
      <c r="S787" s="231"/>
      <c r="T787" s="232"/>
      <c r="U787" s="13"/>
      <c r="V787" s="13"/>
      <c r="W787" s="13"/>
      <c r="X787" s="13"/>
      <c r="Y787" s="13"/>
      <c r="Z787" s="13"/>
      <c r="AA787" s="13"/>
      <c r="AB787" s="13"/>
      <c r="AC787" s="13"/>
      <c r="AD787" s="13"/>
      <c r="AE787" s="13"/>
      <c r="AT787" s="233" t="s">
        <v>182</v>
      </c>
      <c r="AU787" s="233" t="s">
        <v>178</v>
      </c>
      <c r="AV787" s="13" t="s">
        <v>85</v>
      </c>
      <c r="AW787" s="13" t="s">
        <v>39</v>
      </c>
      <c r="AX787" s="13" t="s">
        <v>77</v>
      </c>
      <c r="AY787" s="233" t="s">
        <v>168</v>
      </c>
    </row>
    <row r="788" s="14" customFormat="1">
      <c r="A788" s="14"/>
      <c r="B788" s="234"/>
      <c r="C788" s="235"/>
      <c r="D788" s="219" t="s">
        <v>182</v>
      </c>
      <c r="E788" s="236" t="s">
        <v>32</v>
      </c>
      <c r="F788" s="237" t="s">
        <v>675</v>
      </c>
      <c r="G788" s="235"/>
      <c r="H788" s="238">
        <v>4.1040000000000001</v>
      </c>
      <c r="I788" s="239"/>
      <c r="J788" s="235"/>
      <c r="K788" s="235"/>
      <c r="L788" s="240"/>
      <c r="M788" s="241"/>
      <c r="N788" s="242"/>
      <c r="O788" s="242"/>
      <c r="P788" s="242"/>
      <c r="Q788" s="242"/>
      <c r="R788" s="242"/>
      <c r="S788" s="242"/>
      <c r="T788" s="243"/>
      <c r="U788" s="14"/>
      <c r="V788" s="14"/>
      <c r="W788" s="14"/>
      <c r="X788" s="14"/>
      <c r="Y788" s="14"/>
      <c r="Z788" s="14"/>
      <c r="AA788" s="14"/>
      <c r="AB788" s="14"/>
      <c r="AC788" s="14"/>
      <c r="AD788" s="14"/>
      <c r="AE788" s="14"/>
      <c r="AT788" s="244" t="s">
        <v>182</v>
      </c>
      <c r="AU788" s="244" t="s">
        <v>178</v>
      </c>
      <c r="AV788" s="14" t="s">
        <v>178</v>
      </c>
      <c r="AW788" s="14" t="s">
        <v>39</v>
      </c>
      <c r="AX788" s="14" t="s">
        <v>85</v>
      </c>
      <c r="AY788" s="244" t="s">
        <v>168</v>
      </c>
    </row>
    <row r="789" s="2" customFormat="1" ht="37.8" customHeight="1">
      <c r="A789" s="40"/>
      <c r="B789" s="41"/>
      <c r="C789" s="206" t="s">
        <v>708</v>
      </c>
      <c r="D789" s="206" t="s">
        <v>172</v>
      </c>
      <c r="E789" s="207" t="s">
        <v>709</v>
      </c>
      <c r="F789" s="208" t="s">
        <v>710</v>
      </c>
      <c r="G789" s="209" t="s">
        <v>278</v>
      </c>
      <c r="H789" s="210">
        <v>34.299999999999997</v>
      </c>
      <c r="I789" s="211"/>
      <c r="J789" s="212">
        <f>ROUND(I789*H789,2)</f>
        <v>0</v>
      </c>
      <c r="K789" s="208" t="s">
        <v>176</v>
      </c>
      <c r="L789" s="46"/>
      <c r="M789" s="213" t="s">
        <v>32</v>
      </c>
      <c r="N789" s="214" t="s">
        <v>49</v>
      </c>
      <c r="O789" s="86"/>
      <c r="P789" s="215">
        <f>O789*H789</f>
        <v>0</v>
      </c>
      <c r="Q789" s="215">
        <v>0.0035200000000000001</v>
      </c>
      <c r="R789" s="215">
        <f>Q789*H789</f>
        <v>0.120736</v>
      </c>
      <c r="S789" s="215">
        <v>0</v>
      </c>
      <c r="T789" s="216">
        <f>S789*H789</f>
        <v>0</v>
      </c>
      <c r="U789" s="40"/>
      <c r="V789" s="40"/>
      <c r="W789" s="40"/>
      <c r="X789" s="40"/>
      <c r="Y789" s="40"/>
      <c r="Z789" s="40"/>
      <c r="AA789" s="40"/>
      <c r="AB789" s="40"/>
      <c r="AC789" s="40"/>
      <c r="AD789" s="40"/>
      <c r="AE789" s="40"/>
      <c r="AR789" s="217" t="s">
        <v>319</v>
      </c>
      <c r="AT789" s="217" t="s">
        <v>172</v>
      </c>
      <c r="AU789" s="217" t="s">
        <v>178</v>
      </c>
      <c r="AY789" s="18" t="s">
        <v>168</v>
      </c>
      <c r="BE789" s="218">
        <f>IF(N789="základní",J789,0)</f>
        <v>0</v>
      </c>
      <c r="BF789" s="218">
        <f>IF(N789="snížená",J789,0)</f>
        <v>0</v>
      </c>
      <c r="BG789" s="218">
        <f>IF(N789="zákl. přenesená",J789,0)</f>
        <v>0</v>
      </c>
      <c r="BH789" s="218">
        <f>IF(N789="sníž. přenesená",J789,0)</f>
        <v>0</v>
      </c>
      <c r="BI789" s="218">
        <f>IF(N789="nulová",J789,0)</f>
        <v>0</v>
      </c>
      <c r="BJ789" s="18" t="s">
        <v>178</v>
      </c>
      <c r="BK789" s="218">
        <f>ROUND(I789*H789,2)</f>
        <v>0</v>
      </c>
      <c r="BL789" s="18" t="s">
        <v>319</v>
      </c>
      <c r="BM789" s="217" t="s">
        <v>711</v>
      </c>
    </row>
    <row r="790" s="13" customFormat="1">
      <c r="A790" s="13"/>
      <c r="B790" s="224"/>
      <c r="C790" s="225"/>
      <c r="D790" s="219" t="s">
        <v>182</v>
      </c>
      <c r="E790" s="226" t="s">
        <v>32</v>
      </c>
      <c r="F790" s="227" t="s">
        <v>680</v>
      </c>
      <c r="G790" s="225"/>
      <c r="H790" s="226" t="s">
        <v>32</v>
      </c>
      <c r="I790" s="228"/>
      <c r="J790" s="225"/>
      <c r="K790" s="225"/>
      <c r="L790" s="229"/>
      <c r="M790" s="230"/>
      <c r="N790" s="231"/>
      <c r="O790" s="231"/>
      <c r="P790" s="231"/>
      <c r="Q790" s="231"/>
      <c r="R790" s="231"/>
      <c r="S790" s="231"/>
      <c r="T790" s="232"/>
      <c r="U790" s="13"/>
      <c r="V790" s="13"/>
      <c r="W790" s="13"/>
      <c r="X790" s="13"/>
      <c r="Y790" s="13"/>
      <c r="Z790" s="13"/>
      <c r="AA790" s="13"/>
      <c r="AB790" s="13"/>
      <c r="AC790" s="13"/>
      <c r="AD790" s="13"/>
      <c r="AE790" s="13"/>
      <c r="AT790" s="233" t="s">
        <v>182</v>
      </c>
      <c r="AU790" s="233" t="s">
        <v>178</v>
      </c>
      <c r="AV790" s="13" t="s">
        <v>85</v>
      </c>
      <c r="AW790" s="13" t="s">
        <v>39</v>
      </c>
      <c r="AX790" s="13" t="s">
        <v>77</v>
      </c>
      <c r="AY790" s="233" t="s">
        <v>168</v>
      </c>
    </row>
    <row r="791" s="14" customFormat="1">
      <c r="A791" s="14"/>
      <c r="B791" s="234"/>
      <c r="C791" s="235"/>
      <c r="D791" s="219" t="s">
        <v>182</v>
      </c>
      <c r="E791" s="236" t="s">
        <v>32</v>
      </c>
      <c r="F791" s="237" t="s">
        <v>681</v>
      </c>
      <c r="G791" s="235"/>
      <c r="H791" s="238">
        <v>15</v>
      </c>
      <c r="I791" s="239"/>
      <c r="J791" s="235"/>
      <c r="K791" s="235"/>
      <c r="L791" s="240"/>
      <c r="M791" s="241"/>
      <c r="N791" s="242"/>
      <c r="O791" s="242"/>
      <c r="P791" s="242"/>
      <c r="Q791" s="242"/>
      <c r="R791" s="242"/>
      <c r="S791" s="242"/>
      <c r="T791" s="243"/>
      <c r="U791" s="14"/>
      <c r="V791" s="14"/>
      <c r="W791" s="14"/>
      <c r="X791" s="14"/>
      <c r="Y791" s="14"/>
      <c r="Z791" s="14"/>
      <c r="AA791" s="14"/>
      <c r="AB791" s="14"/>
      <c r="AC791" s="14"/>
      <c r="AD791" s="14"/>
      <c r="AE791" s="14"/>
      <c r="AT791" s="244" t="s">
        <v>182</v>
      </c>
      <c r="AU791" s="244" t="s">
        <v>178</v>
      </c>
      <c r="AV791" s="14" t="s">
        <v>178</v>
      </c>
      <c r="AW791" s="14" t="s">
        <v>39</v>
      </c>
      <c r="AX791" s="14" t="s">
        <v>77</v>
      </c>
      <c r="AY791" s="244" t="s">
        <v>168</v>
      </c>
    </row>
    <row r="792" s="14" customFormat="1">
      <c r="A792" s="14"/>
      <c r="B792" s="234"/>
      <c r="C792" s="235"/>
      <c r="D792" s="219" t="s">
        <v>182</v>
      </c>
      <c r="E792" s="236" t="s">
        <v>32</v>
      </c>
      <c r="F792" s="237" t="s">
        <v>682</v>
      </c>
      <c r="G792" s="235"/>
      <c r="H792" s="238">
        <v>9</v>
      </c>
      <c r="I792" s="239"/>
      <c r="J792" s="235"/>
      <c r="K792" s="235"/>
      <c r="L792" s="240"/>
      <c r="M792" s="241"/>
      <c r="N792" s="242"/>
      <c r="O792" s="242"/>
      <c r="P792" s="242"/>
      <c r="Q792" s="242"/>
      <c r="R792" s="242"/>
      <c r="S792" s="242"/>
      <c r="T792" s="243"/>
      <c r="U792" s="14"/>
      <c r="V792" s="14"/>
      <c r="W792" s="14"/>
      <c r="X792" s="14"/>
      <c r="Y792" s="14"/>
      <c r="Z792" s="14"/>
      <c r="AA792" s="14"/>
      <c r="AB792" s="14"/>
      <c r="AC792" s="14"/>
      <c r="AD792" s="14"/>
      <c r="AE792" s="14"/>
      <c r="AT792" s="244" t="s">
        <v>182</v>
      </c>
      <c r="AU792" s="244" t="s">
        <v>178</v>
      </c>
      <c r="AV792" s="14" t="s">
        <v>178</v>
      </c>
      <c r="AW792" s="14" t="s">
        <v>39</v>
      </c>
      <c r="AX792" s="14" t="s">
        <v>77</v>
      </c>
      <c r="AY792" s="244" t="s">
        <v>168</v>
      </c>
    </row>
    <row r="793" s="14" customFormat="1">
      <c r="A793" s="14"/>
      <c r="B793" s="234"/>
      <c r="C793" s="235"/>
      <c r="D793" s="219" t="s">
        <v>182</v>
      </c>
      <c r="E793" s="236" t="s">
        <v>32</v>
      </c>
      <c r="F793" s="237" t="s">
        <v>683</v>
      </c>
      <c r="G793" s="235"/>
      <c r="H793" s="238">
        <v>7.5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182</v>
      </c>
      <c r="AU793" s="244" t="s">
        <v>178</v>
      </c>
      <c r="AV793" s="14" t="s">
        <v>178</v>
      </c>
      <c r="AW793" s="14" t="s">
        <v>39</v>
      </c>
      <c r="AX793" s="14" t="s">
        <v>77</v>
      </c>
      <c r="AY793" s="244" t="s">
        <v>168</v>
      </c>
    </row>
    <row r="794" s="14" customFormat="1">
      <c r="A794" s="14"/>
      <c r="B794" s="234"/>
      <c r="C794" s="235"/>
      <c r="D794" s="219" t="s">
        <v>182</v>
      </c>
      <c r="E794" s="236" t="s">
        <v>32</v>
      </c>
      <c r="F794" s="237" t="s">
        <v>684</v>
      </c>
      <c r="G794" s="235"/>
      <c r="H794" s="238">
        <v>1.8</v>
      </c>
      <c r="I794" s="239"/>
      <c r="J794" s="235"/>
      <c r="K794" s="235"/>
      <c r="L794" s="240"/>
      <c r="M794" s="241"/>
      <c r="N794" s="242"/>
      <c r="O794" s="242"/>
      <c r="P794" s="242"/>
      <c r="Q794" s="242"/>
      <c r="R794" s="242"/>
      <c r="S794" s="242"/>
      <c r="T794" s="243"/>
      <c r="U794" s="14"/>
      <c r="V794" s="14"/>
      <c r="W794" s="14"/>
      <c r="X794" s="14"/>
      <c r="Y794" s="14"/>
      <c r="Z794" s="14"/>
      <c r="AA794" s="14"/>
      <c r="AB794" s="14"/>
      <c r="AC794" s="14"/>
      <c r="AD794" s="14"/>
      <c r="AE794" s="14"/>
      <c r="AT794" s="244" t="s">
        <v>182</v>
      </c>
      <c r="AU794" s="244" t="s">
        <v>178</v>
      </c>
      <c r="AV794" s="14" t="s">
        <v>178</v>
      </c>
      <c r="AW794" s="14" t="s">
        <v>39</v>
      </c>
      <c r="AX794" s="14" t="s">
        <v>77</v>
      </c>
      <c r="AY794" s="244" t="s">
        <v>168</v>
      </c>
    </row>
    <row r="795" s="14" customFormat="1">
      <c r="A795" s="14"/>
      <c r="B795" s="234"/>
      <c r="C795" s="235"/>
      <c r="D795" s="219" t="s">
        <v>182</v>
      </c>
      <c r="E795" s="236" t="s">
        <v>32</v>
      </c>
      <c r="F795" s="237" t="s">
        <v>685</v>
      </c>
      <c r="G795" s="235"/>
      <c r="H795" s="238">
        <v>1</v>
      </c>
      <c r="I795" s="239"/>
      <c r="J795" s="235"/>
      <c r="K795" s="235"/>
      <c r="L795" s="240"/>
      <c r="M795" s="241"/>
      <c r="N795" s="242"/>
      <c r="O795" s="242"/>
      <c r="P795" s="242"/>
      <c r="Q795" s="242"/>
      <c r="R795" s="242"/>
      <c r="S795" s="242"/>
      <c r="T795" s="243"/>
      <c r="U795" s="14"/>
      <c r="V795" s="14"/>
      <c r="W795" s="14"/>
      <c r="X795" s="14"/>
      <c r="Y795" s="14"/>
      <c r="Z795" s="14"/>
      <c r="AA795" s="14"/>
      <c r="AB795" s="14"/>
      <c r="AC795" s="14"/>
      <c r="AD795" s="14"/>
      <c r="AE795" s="14"/>
      <c r="AT795" s="244" t="s">
        <v>182</v>
      </c>
      <c r="AU795" s="244" t="s">
        <v>178</v>
      </c>
      <c r="AV795" s="14" t="s">
        <v>178</v>
      </c>
      <c r="AW795" s="14" t="s">
        <v>39</v>
      </c>
      <c r="AX795" s="14" t="s">
        <v>77</v>
      </c>
      <c r="AY795" s="244" t="s">
        <v>168</v>
      </c>
    </row>
    <row r="796" s="15" customFormat="1">
      <c r="A796" s="15"/>
      <c r="B796" s="245"/>
      <c r="C796" s="246"/>
      <c r="D796" s="219" t="s">
        <v>182</v>
      </c>
      <c r="E796" s="247" t="s">
        <v>32</v>
      </c>
      <c r="F796" s="248" t="s">
        <v>200</v>
      </c>
      <c r="G796" s="246"/>
      <c r="H796" s="249">
        <v>34.299999999999997</v>
      </c>
      <c r="I796" s="250"/>
      <c r="J796" s="246"/>
      <c r="K796" s="246"/>
      <c r="L796" s="251"/>
      <c r="M796" s="252"/>
      <c r="N796" s="253"/>
      <c r="O796" s="253"/>
      <c r="P796" s="253"/>
      <c r="Q796" s="253"/>
      <c r="R796" s="253"/>
      <c r="S796" s="253"/>
      <c r="T796" s="254"/>
      <c r="U796" s="15"/>
      <c r="V796" s="15"/>
      <c r="W796" s="15"/>
      <c r="X796" s="15"/>
      <c r="Y796" s="15"/>
      <c r="Z796" s="15"/>
      <c r="AA796" s="15"/>
      <c r="AB796" s="15"/>
      <c r="AC796" s="15"/>
      <c r="AD796" s="15"/>
      <c r="AE796" s="15"/>
      <c r="AT796" s="255" t="s">
        <v>182</v>
      </c>
      <c r="AU796" s="255" t="s">
        <v>178</v>
      </c>
      <c r="AV796" s="15" t="s">
        <v>177</v>
      </c>
      <c r="AW796" s="15" t="s">
        <v>39</v>
      </c>
      <c r="AX796" s="15" t="s">
        <v>85</v>
      </c>
      <c r="AY796" s="255" t="s">
        <v>168</v>
      </c>
    </row>
    <row r="797" s="2" customFormat="1" ht="49.05" customHeight="1">
      <c r="A797" s="40"/>
      <c r="B797" s="41"/>
      <c r="C797" s="206" t="s">
        <v>712</v>
      </c>
      <c r="D797" s="206" t="s">
        <v>172</v>
      </c>
      <c r="E797" s="207" t="s">
        <v>713</v>
      </c>
      <c r="F797" s="208" t="s">
        <v>714</v>
      </c>
      <c r="G797" s="209" t="s">
        <v>715</v>
      </c>
      <c r="H797" s="210">
        <v>60</v>
      </c>
      <c r="I797" s="211"/>
      <c r="J797" s="212">
        <f>ROUND(I797*H797,2)</f>
        <v>0</v>
      </c>
      <c r="K797" s="208" t="s">
        <v>176</v>
      </c>
      <c r="L797" s="46"/>
      <c r="M797" s="213" t="s">
        <v>32</v>
      </c>
      <c r="N797" s="214" t="s">
        <v>49</v>
      </c>
      <c r="O797" s="86"/>
      <c r="P797" s="215">
        <f>O797*H797</f>
        <v>0</v>
      </c>
      <c r="Q797" s="215">
        <v>0</v>
      </c>
      <c r="R797" s="215">
        <f>Q797*H797</f>
        <v>0</v>
      </c>
      <c r="S797" s="215">
        <v>0</v>
      </c>
      <c r="T797" s="216">
        <f>S797*H797</f>
        <v>0</v>
      </c>
      <c r="U797" s="40"/>
      <c r="V797" s="40"/>
      <c r="W797" s="40"/>
      <c r="X797" s="40"/>
      <c r="Y797" s="40"/>
      <c r="Z797" s="40"/>
      <c r="AA797" s="40"/>
      <c r="AB797" s="40"/>
      <c r="AC797" s="40"/>
      <c r="AD797" s="40"/>
      <c r="AE797" s="40"/>
      <c r="AR797" s="217" t="s">
        <v>319</v>
      </c>
      <c r="AT797" s="217" t="s">
        <v>172</v>
      </c>
      <c r="AU797" s="217" t="s">
        <v>178</v>
      </c>
      <c r="AY797" s="18" t="s">
        <v>168</v>
      </c>
      <c r="BE797" s="218">
        <f>IF(N797="základní",J797,0)</f>
        <v>0</v>
      </c>
      <c r="BF797" s="218">
        <f>IF(N797="snížená",J797,0)</f>
        <v>0</v>
      </c>
      <c r="BG797" s="218">
        <f>IF(N797="zákl. přenesená",J797,0)</f>
        <v>0</v>
      </c>
      <c r="BH797" s="218">
        <f>IF(N797="sníž. přenesená",J797,0)</f>
        <v>0</v>
      </c>
      <c r="BI797" s="218">
        <f>IF(N797="nulová",J797,0)</f>
        <v>0</v>
      </c>
      <c r="BJ797" s="18" t="s">
        <v>178</v>
      </c>
      <c r="BK797" s="218">
        <f>ROUND(I797*H797,2)</f>
        <v>0</v>
      </c>
      <c r="BL797" s="18" t="s">
        <v>319</v>
      </c>
      <c r="BM797" s="217" t="s">
        <v>716</v>
      </c>
    </row>
    <row r="798" s="13" customFormat="1">
      <c r="A798" s="13"/>
      <c r="B798" s="224"/>
      <c r="C798" s="225"/>
      <c r="D798" s="219" t="s">
        <v>182</v>
      </c>
      <c r="E798" s="226" t="s">
        <v>32</v>
      </c>
      <c r="F798" s="227" t="s">
        <v>680</v>
      </c>
      <c r="G798" s="225"/>
      <c r="H798" s="226" t="s">
        <v>32</v>
      </c>
      <c r="I798" s="228"/>
      <c r="J798" s="225"/>
      <c r="K798" s="225"/>
      <c r="L798" s="229"/>
      <c r="M798" s="230"/>
      <c r="N798" s="231"/>
      <c r="O798" s="231"/>
      <c r="P798" s="231"/>
      <c r="Q798" s="231"/>
      <c r="R798" s="231"/>
      <c r="S798" s="231"/>
      <c r="T798" s="232"/>
      <c r="U798" s="13"/>
      <c r="V798" s="13"/>
      <c r="W798" s="13"/>
      <c r="X798" s="13"/>
      <c r="Y798" s="13"/>
      <c r="Z798" s="13"/>
      <c r="AA798" s="13"/>
      <c r="AB798" s="13"/>
      <c r="AC798" s="13"/>
      <c r="AD798" s="13"/>
      <c r="AE798" s="13"/>
      <c r="AT798" s="233" t="s">
        <v>182</v>
      </c>
      <c r="AU798" s="233" t="s">
        <v>178</v>
      </c>
      <c r="AV798" s="13" t="s">
        <v>85</v>
      </c>
      <c r="AW798" s="13" t="s">
        <v>39</v>
      </c>
      <c r="AX798" s="13" t="s">
        <v>77</v>
      </c>
      <c r="AY798" s="233" t="s">
        <v>168</v>
      </c>
    </row>
    <row r="799" s="14" customFormat="1">
      <c r="A799" s="14"/>
      <c r="B799" s="234"/>
      <c r="C799" s="235"/>
      <c r="D799" s="219" t="s">
        <v>182</v>
      </c>
      <c r="E799" s="236" t="s">
        <v>32</v>
      </c>
      <c r="F799" s="237" t="s">
        <v>717</v>
      </c>
      <c r="G799" s="235"/>
      <c r="H799" s="238">
        <v>20</v>
      </c>
      <c r="I799" s="239"/>
      <c r="J799" s="235"/>
      <c r="K799" s="235"/>
      <c r="L799" s="240"/>
      <c r="M799" s="241"/>
      <c r="N799" s="242"/>
      <c r="O799" s="242"/>
      <c r="P799" s="242"/>
      <c r="Q799" s="242"/>
      <c r="R799" s="242"/>
      <c r="S799" s="242"/>
      <c r="T799" s="243"/>
      <c r="U799" s="14"/>
      <c r="V799" s="14"/>
      <c r="W799" s="14"/>
      <c r="X799" s="14"/>
      <c r="Y799" s="14"/>
      <c r="Z799" s="14"/>
      <c r="AA799" s="14"/>
      <c r="AB799" s="14"/>
      <c r="AC799" s="14"/>
      <c r="AD799" s="14"/>
      <c r="AE799" s="14"/>
      <c r="AT799" s="244" t="s">
        <v>182</v>
      </c>
      <c r="AU799" s="244" t="s">
        <v>178</v>
      </c>
      <c r="AV799" s="14" t="s">
        <v>178</v>
      </c>
      <c r="AW799" s="14" t="s">
        <v>39</v>
      </c>
      <c r="AX799" s="14" t="s">
        <v>77</v>
      </c>
      <c r="AY799" s="244" t="s">
        <v>168</v>
      </c>
    </row>
    <row r="800" s="14" customFormat="1">
      <c r="A800" s="14"/>
      <c r="B800" s="234"/>
      <c r="C800" s="235"/>
      <c r="D800" s="219" t="s">
        <v>182</v>
      </c>
      <c r="E800" s="236" t="s">
        <v>32</v>
      </c>
      <c r="F800" s="237" t="s">
        <v>718</v>
      </c>
      <c r="G800" s="235"/>
      <c r="H800" s="238">
        <v>8</v>
      </c>
      <c r="I800" s="239"/>
      <c r="J800" s="235"/>
      <c r="K800" s="235"/>
      <c r="L800" s="240"/>
      <c r="M800" s="241"/>
      <c r="N800" s="242"/>
      <c r="O800" s="242"/>
      <c r="P800" s="242"/>
      <c r="Q800" s="242"/>
      <c r="R800" s="242"/>
      <c r="S800" s="242"/>
      <c r="T800" s="243"/>
      <c r="U800" s="14"/>
      <c r="V800" s="14"/>
      <c r="W800" s="14"/>
      <c r="X800" s="14"/>
      <c r="Y800" s="14"/>
      <c r="Z800" s="14"/>
      <c r="AA800" s="14"/>
      <c r="AB800" s="14"/>
      <c r="AC800" s="14"/>
      <c r="AD800" s="14"/>
      <c r="AE800" s="14"/>
      <c r="AT800" s="244" t="s">
        <v>182</v>
      </c>
      <c r="AU800" s="244" t="s">
        <v>178</v>
      </c>
      <c r="AV800" s="14" t="s">
        <v>178</v>
      </c>
      <c r="AW800" s="14" t="s">
        <v>39</v>
      </c>
      <c r="AX800" s="14" t="s">
        <v>77</v>
      </c>
      <c r="AY800" s="244" t="s">
        <v>168</v>
      </c>
    </row>
    <row r="801" s="14" customFormat="1">
      <c r="A801" s="14"/>
      <c r="B801" s="234"/>
      <c r="C801" s="235"/>
      <c r="D801" s="219" t="s">
        <v>182</v>
      </c>
      <c r="E801" s="236" t="s">
        <v>32</v>
      </c>
      <c r="F801" s="237" t="s">
        <v>717</v>
      </c>
      <c r="G801" s="235"/>
      <c r="H801" s="238">
        <v>20</v>
      </c>
      <c r="I801" s="239"/>
      <c r="J801" s="235"/>
      <c r="K801" s="235"/>
      <c r="L801" s="240"/>
      <c r="M801" s="241"/>
      <c r="N801" s="242"/>
      <c r="O801" s="242"/>
      <c r="P801" s="242"/>
      <c r="Q801" s="242"/>
      <c r="R801" s="242"/>
      <c r="S801" s="242"/>
      <c r="T801" s="243"/>
      <c r="U801" s="14"/>
      <c r="V801" s="14"/>
      <c r="W801" s="14"/>
      <c r="X801" s="14"/>
      <c r="Y801" s="14"/>
      <c r="Z801" s="14"/>
      <c r="AA801" s="14"/>
      <c r="AB801" s="14"/>
      <c r="AC801" s="14"/>
      <c r="AD801" s="14"/>
      <c r="AE801" s="14"/>
      <c r="AT801" s="244" t="s">
        <v>182</v>
      </c>
      <c r="AU801" s="244" t="s">
        <v>178</v>
      </c>
      <c r="AV801" s="14" t="s">
        <v>178</v>
      </c>
      <c r="AW801" s="14" t="s">
        <v>39</v>
      </c>
      <c r="AX801" s="14" t="s">
        <v>77</v>
      </c>
      <c r="AY801" s="244" t="s">
        <v>168</v>
      </c>
    </row>
    <row r="802" s="14" customFormat="1">
      <c r="A802" s="14"/>
      <c r="B802" s="234"/>
      <c r="C802" s="235"/>
      <c r="D802" s="219" t="s">
        <v>182</v>
      </c>
      <c r="E802" s="236" t="s">
        <v>32</v>
      </c>
      <c r="F802" s="237" t="s">
        <v>718</v>
      </c>
      <c r="G802" s="235"/>
      <c r="H802" s="238">
        <v>8</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182</v>
      </c>
      <c r="AU802" s="244" t="s">
        <v>178</v>
      </c>
      <c r="AV802" s="14" t="s">
        <v>178</v>
      </c>
      <c r="AW802" s="14" t="s">
        <v>39</v>
      </c>
      <c r="AX802" s="14" t="s">
        <v>77</v>
      </c>
      <c r="AY802" s="244" t="s">
        <v>168</v>
      </c>
    </row>
    <row r="803" s="14" customFormat="1">
      <c r="A803" s="14"/>
      <c r="B803" s="234"/>
      <c r="C803" s="235"/>
      <c r="D803" s="219" t="s">
        <v>182</v>
      </c>
      <c r="E803" s="236" t="s">
        <v>32</v>
      </c>
      <c r="F803" s="237" t="s">
        <v>719</v>
      </c>
      <c r="G803" s="235"/>
      <c r="H803" s="238">
        <v>4</v>
      </c>
      <c r="I803" s="239"/>
      <c r="J803" s="235"/>
      <c r="K803" s="235"/>
      <c r="L803" s="240"/>
      <c r="M803" s="241"/>
      <c r="N803" s="242"/>
      <c r="O803" s="242"/>
      <c r="P803" s="242"/>
      <c r="Q803" s="242"/>
      <c r="R803" s="242"/>
      <c r="S803" s="242"/>
      <c r="T803" s="243"/>
      <c r="U803" s="14"/>
      <c r="V803" s="14"/>
      <c r="W803" s="14"/>
      <c r="X803" s="14"/>
      <c r="Y803" s="14"/>
      <c r="Z803" s="14"/>
      <c r="AA803" s="14"/>
      <c r="AB803" s="14"/>
      <c r="AC803" s="14"/>
      <c r="AD803" s="14"/>
      <c r="AE803" s="14"/>
      <c r="AT803" s="244" t="s">
        <v>182</v>
      </c>
      <c r="AU803" s="244" t="s">
        <v>178</v>
      </c>
      <c r="AV803" s="14" t="s">
        <v>178</v>
      </c>
      <c r="AW803" s="14" t="s">
        <v>39</v>
      </c>
      <c r="AX803" s="14" t="s">
        <v>77</v>
      </c>
      <c r="AY803" s="244" t="s">
        <v>168</v>
      </c>
    </row>
    <row r="804" s="15" customFormat="1">
      <c r="A804" s="15"/>
      <c r="B804" s="245"/>
      <c r="C804" s="246"/>
      <c r="D804" s="219" t="s">
        <v>182</v>
      </c>
      <c r="E804" s="247" t="s">
        <v>32</v>
      </c>
      <c r="F804" s="248" t="s">
        <v>200</v>
      </c>
      <c r="G804" s="246"/>
      <c r="H804" s="249">
        <v>60</v>
      </c>
      <c r="I804" s="250"/>
      <c r="J804" s="246"/>
      <c r="K804" s="246"/>
      <c r="L804" s="251"/>
      <c r="M804" s="252"/>
      <c r="N804" s="253"/>
      <c r="O804" s="253"/>
      <c r="P804" s="253"/>
      <c r="Q804" s="253"/>
      <c r="R804" s="253"/>
      <c r="S804" s="253"/>
      <c r="T804" s="254"/>
      <c r="U804" s="15"/>
      <c r="V804" s="15"/>
      <c r="W804" s="15"/>
      <c r="X804" s="15"/>
      <c r="Y804" s="15"/>
      <c r="Z804" s="15"/>
      <c r="AA804" s="15"/>
      <c r="AB804" s="15"/>
      <c r="AC804" s="15"/>
      <c r="AD804" s="15"/>
      <c r="AE804" s="15"/>
      <c r="AT804" s="255" t="s">
        <v>182</v>
      </c>
      <c r="AU804" s="255" t="s">
        <v>178</v>
      </c>
      <c r="AV804" s="15" t="s">
        <v>177</v>
      </c>
      <c r="AW804" s="15" t="s">
        <v>39</v>
      </c>
      <c r="AX804" s="15" t="s">
        <v>85</v>
      </c>
      <c r="AY804" s="255" t="s">
        <v>168</v>
      </c>
    </row>
    <row r="805" s="2" customFormat="1" ht="37.8" customHeight="1">
      <c r="A805" s="40"/>
      <c r="B805" s="41"/>
      <c r="C805" s="206" t="s">
        <v>720</v>
      </c>
      <c r="D805" s="206" t="s">
        <v>172</v>
      </c>
      <c r="E805" s="207" t="s">
        <v>721</v>
      </c>
      <c r="F805" s="208" t="s">
        <v>722</v>
      </c>
      <c r="G805" s="209" t="s">
        <v>278</v>
      </c>
      <c r="H805" s="210">
        <v>3.3500000000000001</v>
      </c>
      <c r="I805" s="211"/>
      <c r="J805" s="212">
        <f>ROUND(I805*H805,2)</f>
        <v>0</v>
      </c>
      <c r="K805" s="208" t="s">
        <v>176</v>
      </c>
      <c r="L805" s="46"/>
      <c r="M805" s="213" t="s">
        <v>32</v>
      </c>
      <c r="N805" s="214" t="s">
        <v>49</v>
      </c>
      <c r="O805" s="86"/>
      <c r="P805" s="215">
        <f>O805*H805</f>
        <v>0</v>
      </c>
      <c r="Q805" s="215">
        <v>0.0035200000000000001</v>
      </c>
      <c r="R805" s="215">
        <f>Q805*H805</f>
        <v>0.011792</v>
      </c>
      <c r="S805" s="215">
        <v>0</v>
      </c>
      <c r="T805" s="216">
        <f>S805*H805</f>
        <v>0</v>
      </c>
      <c r="U805" s="40"/>
      <c r="V805" s="40"/>
      <c r="W805" s="40"/>
      <c r="X805" s="40"/>
      <c r="Y805" s="40"/>
      <c r="Z805" s="40"/>
      <c r="AA805" s="40"/>
      <c r="AB805" s="40"/>
      <c r="AC805" s="40"/>
      <c r="AD805" s="40"/>
      <c r="AE805" s="40"/>
      <c r="AR805" s="217" t="s">
        <v>319</v>
      </c>
      <c r="AT805" s="217" t="s">
        <v>172</v>
      </c>
      <c r="AU805" s="217" t="s">
        <v>178</v>
      </c>
      <c r="AY805" s="18" t="s">
        <v>168</v>
      </c>
      <c r="BE805" s="218">
        <f>IF(N805="základní",J805,0)</f>
        <v>0</v>
      </c>
      <c r="BF805" s="218">
        <f>IF(N805="snížená",J805,0)</f>
        <v>0</v>
      </c>
      <c r="BG805" s="218">
        <f>IF(N805="zákl. přenesená",J805,0)</f>
        <v>0</v>
      </c>
      <c r="BH805" s="218">
        <f>IF(N805="sníž. přenesená",J805,0)</f>
        <v>0</v>
      </c>
      <c r="BI805" s="218">
        <f>IF(N805="nulová",J805,0)</f>
        <v>0</v>
      </c>
      <c r="BJ805" s="18" t="s">
        <v>178</v>
      </c>
      <c r="BK805" s="218">
        <f>ROUND(I805*H805,2)</f>
        <v>0</v>
      </c>
      <c r="BL805" s="18" t="s">
        <v>319</v>
      </c>
      <c r="BM805" s="217" t="s">
        <v>723</v>
      </c>
    </row>
    <row r="806" s="2" customFormat="1">
      <c r="A806" s="40"/>
      <c r="B806" s="41"/>
      <c r="C806" s="42"/>
      <c r="D806" s="219" t="s">
        <v>180</v>
      </c>
      <c r="E806" s="42"/>
      <c r="F806" s="220" t="s">
        <v>724</v>
      </c>
      <c r="G806" s="42"/>
      <c r="H806" s="42"/>
      <c r="I806" s="221"/>
      <c r="J806" s="42"/>
      <c r="K806" s="42"/>
      <c r="L806" s="46"/>
      <c r="M806" s="222"/>
      <c r="N806" s="223"/>
      <c r="O806" s="86"/>
      <c r="P806" s="86"/>
      <c r="Q806" s="86"/>
      <c r="R806" s="86"/>
      <c r="S806" s="86"/>
      <c r="T806" s="87"/>
      <c r="U806" s="40"/>
      <c r="V806" s="40"/>
      <c r="W806" s="40"/>
      <c r="X806" s="40"/>
      <c r="Y806" s="40"/>
      <c r="Z806" s="40"/>
      <c r="AA806" s="40"/>
      <c r="AB806" s="40"/>
      <c r="AC806" s="40"/>
      <c r="AD806" s="40"/>
      <c r="AE806" s="40"/>
      <c r="AT806" s="18" t="s">
        <v>180</v>
      </c>
      <c r="AU806" s="18" t="s">
        <v>178</v>
      </c>
    </row>
    <row r="807" s="13" customFormat="1">
      <c r="A807" s="13"/>
      <c r="B807" s="224"/>
      <c r="C807" s="225"/>
      <c r="D807" s="219" t="s">
        <v>182</v>
      </c>
      <c r="E807" s="226" t="s">
        <v>32</v>
      </c>
      <c r="F807" s="227" t="s">
        <v>725</v>
      </c>
      <c r="G807" s="225"/>
      <c r="H807" s="226" t="s">
        <v>32</v>
      </c>
      <c r="I807" s="228"/>
      <c r="J807" s="225"/>
      <c r="K807" s="225"/>
      <c r="L807" s="229"/>
      <c r="M807" s="230"/>
      <c r="N807" s="231"/>
      <c r="O807" s="231"/>
      <c r="P807" s="231"/>
      <c r="Q807" s="231"/>
      <c r="R807" s="231"/>
      <c r="S807" s="231"/>
      <c r="T807" s="232"/>
      <c r="U807" s="13"/>
      <c r="V807" s="13"/>
      <c r="W807" s="13"/>
      <c r="X807" s="13"/>
      <c r="Y807" s="13"/>
      <c r="Z807" s="13"/>
      <c r="AA807" s="13"/>
      <c r="AB807" s="13"/>
      <c r="AC807" s="13"/>
      <c r="AD807" s="13"/>
      <c r="AE807" s="13"/>
      <c r="AT807" s="233" t="s">
        <v>182</v>
      </c>
      <c r="AU807" s="233" t="s">
        <v>178</v>
      </c>
      <c r="AV807" s="13" t="s">
        <v>85</v>
      </c>
      <c r="AW807" s="13" t="s">
        <v>39</v>
      </c>
      <c r="AX807" s="13" t="s">
        <v>77</v>
      </c>
      <c r="AY807" s="233" t="s">
        <v>168</v>
      </c>
    </row>
    <row r="808" s="14" customFormat="1">
      <c r="A808" s="14"/>
      <c r="B808" s="234"/>
      <c r="C808" s="235"/>
      <c r="D808" s="219" t="s">
        <v>182</v>
      </c>
      <c r="E808" s="236" t="s">
        <v>32</v>
      </c>
      <c r="F808" s="237" t="s">
        <v>726</v>
      </c>
      <c r="G808" s="235"/>
      <c r="H808" s="238">
        <v>3.3500000000000001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182</v>
      </c>
      <c r="AU808" s="244" t="s">
        <v>178</v>
      </c>
      <c r="AV808" s="14" t="s">
        <v>178</v>
      </c>
      <c r="AW808" s="14" t="s">
        <v>39</v>
      </c>
      <c r="AX808" s="14" t="s">
        <v>85</v>
      </c>
      <c r="AY808" s="244" t="s">
        <v>168</v>
      </c>
    </row>
    <row r="809" s="2" customFormat="1" ht="24.15" customHeight="1">
      <c r="A809" s="40"/>
      <c r="B809" s="41"/>
      <c r="C809" s="206" t="s">
        <v>727</v>
      </c>
      <c r="D809" s="206" t="s">
        <v>172</v>
      </c>
      <c r="E809" s="207" t="s">
        <v>728</v>
      </c>
      <c r="F809" s="208" t="s">
        <v>729</v>
      </c>
      <c r="G809" s="209" t="s">
        <v>278</v>
      </c>
      <c r="H809" s="210">
        <v>3.5</v>
      </c>
      <c r="I809" s="211"/>
      <c r="J809" s="212">
        <f>ROUND(I809*H809,2)</f>
        <v>0</v>
      </c>
      <c r="K809" s="208" t="s">
        <v>176</v>
      </c>
      <c r="L809" s="46"/>
      <c r="M809" s="213" t="s">
        <v>32</v>
      </c>
      <c r="N809" s="214" t="s">
        <v>49</v>
      </c>
      <c r="O809" s="86"/>
      <c r="P809" s="215">
        <f>O809*H809</f>
        <v>0</v>
      </c>
      <c r="Q809" s="215">
        <v>0.0022799999999999999</v>
      </c>
      <c r="R809" s="215">
        <f>Q809*H809</f>
        <v>0.0079799999999999992</v>
      </c>
      <c r="S809" s="215">
        <v>0</v>
      </c>
      <c r="T809" s="216">
        <f>S809*H809</f>
        <v>0</v>
      </c>
      <c r="U809" s="40"/>
      <c r="V809" s="40"/>
      <c r="W809" s="40"/>
      <c r="X809" s="40"/>
      <c r="Y809" s="40"/>
      <c r="Z809" s="40"/>
      <c r="AA809" s="40"/>
      <c r="AB809" s="40"/>
      <c r="AC809" s="40"/>
      <c r="AD809" s="40"/>
      <c r="AE809" s="40"/>
      <c r="AR809" s="217" t="s">
        <v>319</v>
      </c>
      <c r="AT809" s="217" t="s">
        <v>172</v>
      </c>
      <c r="AU809" s="217" t="s">
        <v>178</v>
      </c>
      <c r="AY809" s="18" t="s">
        <v>168</v>
      </c>
      <c r="BE809" s="218">
        <f>IF(N809="základní",J809,0)</f>
        <v>0</v>
      </c>
      <c r="BF809" s="218">
        <f>IF(N809="snížená",J809,0)</f>
        <v>0</v>
      </c>
      <c r="BG809" s="218">
        <f>IF(N809="zákl. přenesená",J809,0)</f>
        <v>0</v>
      </c>
      <c r="BH809" s="218">
        <f>IF(N809="sníž. přenesená",J809,0)</f>
        <v>0</v>
      </c>
      <c r="BI809" s="218">
        <f>IF(N809="nulová",J809,0)</f>
        <v>0</v>
      </c>
      <c r="BJ809" s="18" t="s">
        <v>178</v>
      </c>
      <c r="BK809" s="218">
        <f>ROUND(I809*H809,2)</f>
        <v>0</v>
      </c>
      <c r="BL809" s="18" t="s">
        <v>319</v>
      </c>
      <c r="BM809" s="217" t="s">
        <v>730</v>
      </c>
    </row>
    <row r="810" s="13" customFormat="1">
      <c r="A810" s="13"/>
      <c r="B810" s="224"/>
      <c r="C810" s="225"/>
      <c r="D810" s="219" t="s">
        <v>182</v>
      </c>
      <c r="E810" s="226" t="s">
        <v>32</v>
      </c>
      <c r="F810" s="227" t="s">
        <v>694</v>
      </c>
      <c r="G810" s="225"/>
      <c r="H810" s="226" t="s">
        <v>32</v>
      </c>
      <c r="I810" s="228"/>
      <c r="J810" s="225"/>
      <c r="K810" s="225"/>
      <c r="L810" s="229"/>
      <c r="M810" s="230"/>
      <c r="N810" s="231"/>
      <c r="O810" s="231"/>
      <c r="P810" s="231"/>
      <c r="Q810" s="231"/>
      <c r="R810" s="231"/>
      <c r="S810" s="231"/>
      <c r="T810" s="232"/>
      <c r="U810" s="13"/>
      <c r="V810" s="13"/>
      <c r="W810" s="13"/>
      <c r="X810" s="13"/>
      <c r="Y810" s="13"/>
      <c r="Z810" s="13"/>
      <c r="AA810" s="13"/>
      <c r="AB810" s="13"/>
      <c r="AC810" s="13"/>
      <c r="AD810" s="13"/>
      <c r="AE810" s="13"/>
      <c r="AT810" s="233" t="s">
        <v>182</v>
      </c>
      <c r="AU810" s="233" t="s">
        <v>178</v>
      </c>
      <c r="AV810" s="13" t="s">
        <v>85</v>
      </c>
      <c r="AW810" s="13" t="s">
        <v>39</v>
      </c>
      <c r="AX810" s="13" t="s">
        <v>77</v>
      </c>
      <c r="AY810" s="233" t="s">
        <v>168</v>
      </c>
    </row>
    <row r="811" s="14" customFormat="1">
      <c r="A811" s="14"/>
      <c r="B811" s="234"/>
      <c r="C811" s="235"/>
      <c r="D811" s="219" t="s">
        <v>182</v>
      </c>
      <c r="E811" s="236" t="s">
        <v>32</v>
      </c>
      <c r="F811" s="237" t="s">
        <v>695</v>
      </c>
      <c r="G811" s="235"/>
      <c r="H811" s="238">
        <v>3.5</v>
      </c>
      <c r="I811" s="239"/>
      <c r="J811" s="235"/>
      <c r="K811" s="235"/>
      <c r="L811" s="240"/>
      <c r="M811" s="241"/>
      <c r="N811" s="242"/>
      <c r="O811" s="242"/>
      <c r="P811" s="242"/>
      <c r="Q811" s="242"/>
      <c r="R811" s="242"/>
      <c r="S811" s="242"/>
      <c r="T811" s="243"/>
      <c r="U811" s="14"/>
      <c r="V811" s="14"/>
      <c r="W811" s="14"/>
      <c r="X811" s="14"/>
      <c r="Y811" s="14"/>
      <c r="Z811" s="14"/>
      <c r="AA811" s="14"/>
      <c r="AB811" s="14"/>
      <c r="AC811" s="14"/>
      <c r="AD811" s="14"/>
      <c r="AE811" s="14"/>
      <c r="AT811" s="244" t="s">
        <v>182</v>
      </c>
      <c r="AU811" s="244" t="s">
        <v>178</v>
      </c>
      <c r="AV811" s="14" t="s">
        <v>178</v>
      </c>
      <c r="AW811" s="14" t="s">
        <v>39</v>
      </c>
      <c r="AX811" s="14" t="s">
        <v>85</v>
      </c>
      <c r="AY811" s="244" t="s">
        <v>168</v>
      </c>
    </row>
    <row r="812" s="2" customFormat="1" ht="24.15" customHeight="1">
      <c r="A812" s="40"/>
      <c r="B812" s="41"/>
      <c r="C812" s="206" t="s">
        <v>731</v>
      </c>
      <c r="D812" s="206" t="s">
        <v>172</v>
      </c>
      <c r="E812" s="207" t="s">
        <v>732</v>
      </c>
      <c r="F812" s="208" t="s">
        <v>733</v>
      </c>
      <c r="G812" s="209" t="s">
        <v>278</v>
      </c>
      <c r="H812" s="210">
        <v>47.700000000000003</v>
      </c>
      <c r="I812" s="211"/>
      <c r="J812" s="212">
        <f>ROUND(I812*H812,2)</f>
        <v>0</v>
      </c>
      <c r="K812" s="208" t="s">
        <v>176</v>
      </c>
      <c r="L812" s="46"/>
      <c r="M812" s="213" t="s">
        <v>32</v>
      </c>
      <c r="N812" s="214" t="s">
        <v>49</v>
      </c>
      <c r="O812" s="86"/>
      <c r="P812" s="215">
        <f>O812*H812</f>
        <v>0</v>
      </c>
      <c r="Q812" s="215">
        <v>0.0016900000000000001</v>
      </c>
      <c r="R812" s="215">
        <f>Q812*H812</f>
        <v>0.080613000000000004</v>
      </c>
      <c r="S812" s="215">
        <v>0</v>
      </c>
      <c r="T812" s="216">
        <f>S812*H812</f>
        <v>0</v>
      </c>
      <c r="U812" s="40"/>
      <c r="V812" s="40"/>
      <c r="W812" s="40"/>
      <c r="X812" s="40"/>
      <c r="Y812" s="40"/>
      <c r="Z812" s="40"/>
      <c r="AA812" s="40"/>
      <c r="AB812" s="40"/>
      <c r="AC812" s="40"/>
      <c r="AD812" s="40"/>
      <c r="AE812" s="40"/>
      <c r="AR812" s="217" t="s">
        <v>319</v>
      </c>
      <c r="AT812" s="217" t="s">
        <v>172</v>
      </c>
      <c r="AU812" s="217" t="s">
        <v>178</v>
      </c>
      <c r="AY812" s="18" t="s">
        <v>168</v>
      </c>
      <c r="BE812" s="218">
        <f>IF(N812="základní",J812,0)</f>
        <v>0</v>
      </c>
      <c r="BF812" s="218">
        <f>IF(N812="snížená",J812,0)</f>
        <v>0</v>
      </c>
      <c r="BG812" s="218">
        <f>IF(N812="zákl. přenesená",J812,0)</f>
        <v>0</v>
      </c>
      <c r="BH812" s="218">
        <f>IF(N812="sníž. přenesená",J812,0)</f>
        <v>0</v>
      </c>
      <c r="BI812" s="218">
        <f>IF(N812="nulová",J812,0)</f>
        <v>0</v>
      </c>
      <c r="BJ812" s="18" t="s">
        <v>178</v>
      </c>
      <c r="BK812" s="218">
        <f>ROUND(I812*H812,2)</f>
        <v>0</v>
      </c>
      <c r="BL812" s="18" t="s">
        <v>319</v>
      </c>
      <c r="BM812" s="217" t="s">
        <v>734</v>
      </c>
    </row>
    <row r="813" s="13" customFormat="1">
      <c r="A813" s="13"/>
      <c r="B813" s="224"/>
      <c r="C813" s="225"/>
      <c r="D813" s="219" t="s">
        <v>182</v>
      </c>
      <c r="E813" s="226" t="s">
        <v>32</v>
      </c>
      <c r="F813" s="227" t="s">
        <v>696</v>
      </c>
      <c r="G813" s="225"/>
      <c r="H813" s="226" t="s">
        <v>32</v>
      </c>
      <c r="I813" s="228"/>
      <c r="J813" s="225"/>
      <c r="K813" s="225"/>
      <c r="L813" s="229"/>
      <c r="M813" s="230"/>
      <c r="N813" s="231"/>
      <c r="O813" s="231"/>
      <c r="P813" s="231"/>
      <c r="Q813" s="231"/>
      <c r="R813" s="231"/>
      <c r="S813" s="231"/>
      <c r="T813" s="232"/>
      <c r="U813" s="13"/>
      <c r="V813" s="13"/>
      <c r="W813" s="13"/>
      <c r="X813" s="13"/>
      <c r="Y813" s="13"/>
      <c r="Z813" s="13"/>
      <c r="AA813" s="13"/>
      <c r="AB813" s="13"/>
      <c r="AC813" s="13"/>
      <c r="AD813" s="13"/>
      <c r="AE813" s="13"/>
      <c r="AT813" s="233" t="s">
        <v>182</v>
      </c>
      <c r="AU813" s="233" t="s">
        <v>178</v>
      </c>
      <c r="AV813" s="13" t="s">
        <v>85</v>
      </c>
      <c r="AW813" s="13" t="s">
        <v>39</v>
      </c>
      <c r="AX813" s="13" t="s">
        <v>77</v>
      </c>
      <c r="AY813" s="233" t="s">
        <v>168</v>
      </c>
    </row>
    <row r="814" s="14" customFormat="1">
      <c r="A814" s="14"/>
      <c r="B814" s="234"/>
      <c r="C814" s="235"/>
      <c r="D814" s="219" t="s">
        <v>182</v>
      </c>
      <c r="E814" s="236" t="s">
        <v>32</v>
      </c>
      <c r="F814" s="237" t="s">
        <v>697</v>
      </c>
      <c r="G814" s="235"/>
      <c r="H814" s="238">
        <v>47.700000000000003</v>
      </c>
      <c r="I814" s="239"/>
      <c r="J814" s="235"/>
      <c r="K814" s="235"/>
      <c r="L814" s="240"/>
      <c r="M814" s="241"/>
      <c r="N814" s="242"/>
      <c r="O814" s="242"/>
      <c r="P814" s="242"/>
      <c r="Q814" s="242"/>
      <c r="R814" s="242"/>
      <c r="S814" s="242"/>
      <c r="T814" s="243"/>
      <c r="U814" s="14"/>
      <c r="V814" s="14"/>
      <c r="W814" s="14"/>
      <c r="X814" s="14"/>
      <c r="Y814" s="14"/>
      <c r="Z814" s="14"/>
      <c r="AA814" s="14"/>
      <c r="AB814" s="14"/>
      <c r="AC814" s="14"/>
      <c r="AD814" s="14"/>
      <c r="AE814" s="14"/>
      <c r="AT814" s="244" t="s">
        <v>182</v>
      </c>
      <c r="AU814" s="244" t="s">
        <v>178</v>
      </c>
      <c r="AV814" s="14" t="s">
        <v>178</v>
      </c>
      <c r="AW814" s="14" t="s">
        <v>39</v>
      </c>
      <c r="AX814" s="14" t="s">
        <v>85</v>
      </c>
      <c r="AY814" s="244" t="s">
        <v>168</v>
      </c>
    </row>
    <row r="815" s="2" customFormat="1" ht="37.8" customHeight="1">
      <c r="A815" s="40"/>
      <c r="B815" s="41"/>
      <c r="C815" s="206" t="s">
        <v>735</v>
      </c>
      <c r="D815" s="206" t="s">
        <v>172</v>
      </c>
      <c r="E815" s="207" t="s">
        <v>736</v>
      </c>
      <c r="F815" s="208" t="s">
        <v>737</v>
      </c>
      <c r="G815" s="209" t="s">
        <v>715</v>
      </c>
      <c r="H815" s="210">
        <v>2</v>
      </c>
      <c r="I815" s="211"/>
      <c r="J815" s="212">
        <f>ROUND(I815*H815,2)</f>
        <v>0</v>
      </c>
      <c r="K815" s="208" t="s">
        <v>176</v>
      </c>
      <c r="L815" s="46"/>
      <c r="M815" s="213" t="s">
        <v>32</v>
      </c>
      <c r="N815" s="214" t="s">
        <v>49</v>
      </c>
      <c r="O815" s="86"/>
      <c r="P815" s="215">
        <f>O815*H815</f>
        <v>0</v>
      </c>
      <c r="Q815" s="215">
        <v>0.00025000000000000001</v>
      </c>
      <c r="R815" s="215">
        <f>Q815*H815</f>
        <v>0.00050000000000000001</v>
      </c>
      <c r="S815" s="215">
        <v>0</v>
      </c>
      <c r="T815" s="216">
        <f>S815*H815</f>
        <v>0</v>
      </c>
      <c r="U815" s="40"/>
      <c r="V815" s="40"/>
      <c r="W815" s="40"/>
      <c r="X815" s="40"/>
      <c r="Y815" s="40"/>
      <c r="Z815" s="40"/>
      <c r="AA815" s="40"/>
      <c r="AB815" s="40"/>
      <c r="AC815" s="40"/>
      <c r="AD815" s="40"/>
      <c r="AE815" s="40"/>
      <c r="AR815" s="217" t="s">
        <v>319</v>
      </c>
      <c r="AT815" s="217" t="s">
        <v>172</v>
      </c>
      <c r="AU815" s="217" t="s">
        <v>178</v>
      </c>
      <c r="AY815" s="18" t="s">
        <v>168</v>
      </c>
      <c r="BE815" s="218">
        <f>IF(N815="základní",J815,0)</f>
        <v>0</v>
      </c>
      <c r="BF815" s="218">
        <f>IF(N815="snížená",J815,0)</f>
        <v>0</v>
      </c>
      <c r="BG815" s="218">
        <f>IF(N815="zákl. přenesená",J815,0)</f>
        <v>0</v>
      </c>
      <c r="BH815" s="218">
        <f>IF(N815="sníž. přenesená",J815,0)</f>
        <v>0</v>
      </c>
      <c r="BI815" s="218">
        <f>IF(N815="nulová",J815,0)</f>
        <v>0</v>
      </c>
      <c r="BJ815" s="18" t="s">
        <v>178</v>
      </c>
      <c r="BK815" s="218">
        <f>ROUND(I815*H815,2)</f>
        <v>0</v>
      </c>
      <c r="BL815" s="18" t="s">
        <v>319</v>
      </c>
      <c r="BM815" s="217" t="s">
        <v>738</v>
      </c>
    </row>
    <row r="816" s="13" customFormat="1">
      <c r="A816" s="13"/>
      <c r="B816" s="224"/>
      <c r="C816" s="225"/>
      <c r="D816" s="219" t="s">
        <v>182</v>
      </c>
      <c r="E816" s="226" t="s">
        <v>32</v>
      </c>
      <c r="F816" s="227" t="s">
        <v>739</v>
      </c>
      <c r="G816" s="225"/>
      <c r="H816" s="226" t="s">
        <v>32</v>
      </c>
      <c r="I816" s="228"/>
      <c r="J816" s="225"/>
      <c r="K816" s="225"/>
      <c r="L816" s="229"/>
      <c r="M816" s="230"/>
      <c r="N816" s="231"/>
      <c r="O816" s="231"/>
      <c r="P816" s="231"/>
      <c r="Q816" s="231"/>
      <c r="R816" s="231"/>
      <c r="S816" s="231"/>
      <c r="T816" s="232"/>
      <c r="U816" s="13"/>
      <c r="V816" s="13"/>
      <c r="W816" s="13"/>
      <c r="X816" s="13"/>
      <c r="Y816" s="13"/>
      <c r="Z816" s="13"/>
      <c r="AA816" s="13"/>
      <c r="AB816" s="13"/>
      <c r="AC816" s="13"/>
      <c r="AD816" s="13"/>
      <c r="AE816" s="13"/>
      <c r="AT816" s="233" t="s">
        <v>182</v>
      </c>
      <c r="AU816" s="233" t="s">
        <v>178</v>
      </c>
      <c r="AV816" s="13" t="s">
        <v>85</v>
      </c>
      <c r="AW816" s="13" t="s">
        <v>39</v>
      </c>
      <c r="AX816" s="13" t="s">
        <v>77</v>
      </c>
      <c r="AY816" s="233" t="s">
        <v>168</v>
      </c>
    </row>
    <row r="817" s="14" customFormat="1">
      <c r="A817" s="14"/>
      <c r="B817" s="234"/>
      <c r="C817" s="235"/>
      <c r="D817" s="219" t="s">
        <v>182</v>
      </c>
      <c r="E817" s="236" t="s">
        <v>32</v>
      </c>
      <c r="F817" s="237" t="s">
        <v>178</v>
      </c>
      <c r="G817" s="235"/>
      <c r="H817" s="238">
        <v>2</v>
      </c>
      <c r="I817" s="239"/>
      <c r="J817" s="235"/>
      <c r="K817" s="235"/>
      <c r="L817" s="240"/>
      <c r="M817" s="241"/>
      <c r="N817" s="242"/>
      <c r="O817" s="242"/>
      <c r="P817" s="242"/>
      <c r="Q817" s="242"/>
      <c r="R817" s="242"/>
      <c r="S817" s="242"/>
      <c r="T817" s="243"/>
      <c r="U817" s="14"/>
      <c r="V817" s="14"/>
      <c r="W817" s="14"/>
      <c r="X817" s="14"/>
      <c r="Y817" s="14"/>
      <c r="Z817" s="14"/>
      <c r="AA817" s="14"/>
      <c r="AB817" s="14"/>
      <c r="AC817" s="14"/>
      <c r="AD817" s="14"/>
      <c r="AE817" s="14"/>
      <c r="AT817" s="244" t="s">
        <v>182</v>
      </c>
      <c r="AU817" s="244" t="s">
        <v>178</v>
      </c>
      <c r="AV817" s="14" t="s">
        <v>178</v>
      </c>
      <c r="AW817" s="14" t="s">
        <v>39</v>
      </c>
      <c r="AX817" s="14" t="s">
        <v>85</v>
      </c>
      <c r="AY817" s="244" t="s">
        <v>168</v>
      </c>
    </row>
    <row r="818" s="2" customFormat="1" ht="37.8" customHeight="1">
      <c r="A818" s="40"/>
      <c r="B818" s="41"/>
      <c r="C818" s="206" t="s">
        <v>740</v>
      </c>
      <c r="D818" s="206" t="s">
        <v>172</v>
      </c>
      <c r="E818" s="207" t="s">
        <v>741</v>
      </c>
      <c r="F818" s="208" t="s">
        <v>742</v>
      </c>
      <c r="G818" s="209" t="s">
        <v>715</v>
      </c>
      <c r="H818" s="210">
        <v>4</v>
      </c>
      <c r="I818" s="211"/>
      <c r="J818" s="212">
        <f>ROUND(I818*H818,2)</f>
        <v>0</v>
      </c>
      <c r="K818" s="208" t="s">
        <v>176</v>
      </c>
      <c r="L818" s="46"/>
      <c r="M818" s="213" t="s">
        <v>32</v>
      </c>
      <c r="N818" s="214" t="s">
        <v>49</v>
      </c>
      <c r="O818" s="86"/>
      <c r="P818" s="215">
        <f>O818*H818</f>
        <v>0</v>
      </c>
      <c r="Q818" s="215">
        <v>0.00036000000000000002</v>
      </c>
      <c r="R818" s="215">
        <f>Q818*H818</f>
        <v>0.0014400000000000001</v>
      </c>
      <c r="S818" s="215">
        <v>0</v>
      </c>
      <c r="T818" s="216">
        <f>S818*H818</f>
        <v>0</v>
      </c>
      <c r="U818" s="40"/>
      <c r="V818" s="40"/>
      <c r="W818" s="40"/>
      <c r="X818" s="40"/>
      <c r="Y818" s="40"/>
      <c r="Z818" s="40"/>
      <c r="AA818" s="40"/>
      <c r="AB818" s="40"/>
      <c r="AC818" s="40"/>
      <c r="AD818" s="40"/>
      <c r="AE818" s="40"/>
      <c r="AR818" s="217" t="s">
        <v>319</v>
      </c>
      <c r="AT818" s="217" t="s">
        <v>172</v>
      </c>
      <c r="AU818" s="217" t="s">
        <v>178</v>
      </c>
      <c r="AY818" s="18" t="s">
        <v>168</v>
      </c>
      <c r="BE818" s="218">
        <f>IF(N818="základní",J818,0)</f>
        <v>0</v>
      </c>
      <c r="BF818" s="218">
        <f>IF(N818="snížená",J818,0)</f>
        <v>0</v>
      </c>
      <c r="BG818" s="218">
        <f>IF(N818="zákl. přenesená",J818,0)</f>
        <v>0</v>
      </c>
      <c r="BH818" s="218">
        <f>IF(N818="sníž. přenesená",J818,0)</f>
        <v>0</v>
      </c>
      <c r="BI818" s="218">
        <f>IF(N818="nulová",J818,0)</f>
        <v>0</v>
      </c>
      <c r="BJ818" s="18" t="s">
        <v>178</v>
      </c>
      <c r="BK818" s="218">
        <f>ROUND(I818*H818,2)</f>
        <v>0</v>
      </c>
      <c r="BL818" s="18" t="s">
        <v>319</v>
      </c>
      <c r="BM818" s="217" t="s">
        <v>743</v>
      </c>
    </row>
    <row r="819" s="2" customFormat="1" ht="37.8" customHeight="1">
      <c r="A819" s="40"/>
      <c r="B819" s="41"/>
      <c r="C819" s="206" t="s">
        <v>744</v>
      </c>
      <c r="D819" s="206" t="s">
        <v>172</v>
      </c>
      <c r="E819" s="207" t="s">
        <v>745</v>
      </c>
      <c r="F819" s="208" t="s">
        <v>746</v>
      </c>
      <c r="G819" s="209" t="s">
        <v>278</v>
      </c>
      <c r="H819" s="210">
        <v>2.6000000000000001</v>
      </c>
      <c r="I819" s="211"/>
      <c r="J819" s="212">
        <f>ROUND(I819*H819,2)</f>
        <v>0</v>
      </c>
      <c r="K819" s="208" t="s">
        <v>176</v>
      </c>
      <c r="L819" s="46"/>
      <c r="M819" s="213" t="s">
        <v>32</v>
      </c>
      <c r="N819" s="214" t="s">
        <v>49</v>
      </c>
      <c r="O819" s="86"/>
      <c r="P819" s="215">
        <f>O819*H819</f>
        <v>0</v>
      </c>
      <c r="Q819" s="215">
        <v>0.00191</v>
      </c>
      <c r="R819" s="215">
        <f>Q819*H819</f>
        <v>0.0049659999999999999</v>
      </c>
      <c r="S819" s="215">
        <v>0</v>
      </c>
      <c r="T819" s="216">
        <f>S819*H819</f>
        <v>0</v>
      </c>
      <c r="U819" s="40"/>
      <c r="V819" s="40"/>
      <c r="W819" s="40"/>
      <c r="X819" s="40"/>
      <c r="Y819" s="40"/>
      <c r="Z819" s="40"/>
      <c r="AA819" s="40"/>
      <c r="AB819" s="40"/>
      <c r="AC819" s="40"/>
      <c r="AD819" s="40"/>
      <c r="AE819" s="40"/>
      <c r="AR819" s="217" t="s">
        <v>319</v>
      </c>
      <c r="AT819" s="217" t="s">
        <v>172</v>
      </c>
      <c r="AU819" s="217" t="s">
        <v>178</v>
      </c>
      <c r="AY819" s="18" t="s">
        <v>168</v>
      </c>
      <c r="BE819" s="218">
        <f>IF(N819="základní",J819,0)</f>
        <v>0</v>
      </c>
      <c r="BF819" s="218">
        <f>IF(N819="snížená",J819,0)</f>
        <v>0</v>
      </c>
      <c r="BG819" s="218">
        <f>IF(N819="zákl. přenesená",J819,0)</f>
        <v>0</v>
      </c>
      <c r="BH819" s="218">
        <f>IF(N819="sníž. přenesená",J819,0)</f>
        <v>0</v>
      </c>
      <c r="BI819" s="218">
        <f>IF(N819="nulová",J819,0)</f>
        <v>0</v>
      </c>
      <c r="BJ819" s="18" t="s">
        <v>178</v>
      </c>
      <c r="BK819" s="218">
        <f>ROUND(I819*H819,2)</f>
        <v>0</v>
      </c>
      <c r="BL819" s="18" t="s">
        <v>319</v>
      </c>
      <c r="BM819" s="217" t="s">
        <v>747</v>
      </c>
    </row>
    <row r="820" s="13" customFormat="1">
      <c r="A820" s="13"/>
      <c r="B820" s="224"/>
      <c r="C820" s="225"/>
      <c r="D820" s="219" t="s">
        <v>182</v>
      </c>
      <c r="E820" s="226" t="s">
        <v>32</v>
      </c>
      <c r="F820" s="227" t="s">
        <v>748</v>
      </c>
      <c r="G820" s="225"/>
      <c r="H820" s="226" t="s">
        <v>32</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182</v>
      </c>
      <c r="AU820" s="233" t="s">
        <v>178</v>
      </c>
      <c r="AV820" s="13" t="s">
        <v>85</v>
      </c>
      <c r="AW820" s="13" t="s">
        <v>39</v>
      </c>
      <c r="AX820" s="13" t="s">
        <v>77</v>
      </c>
      <c r="AY820" s="233" t="s">
        <v>168</v>
      </c>
    </row>
    <row r="821" s="14" customFormat="1">
      <c r="A821" s="14"/>
      <c r="B821" s="234"/>
      <c r="C821" s="235"/>
      <c r="D821" s="219" t="s">
        <v>182</v>
      </c>
      <c r="E821" s="236" t="s">
        <v>32</v>
      </c>
      <c r="F821" s="237" t="s">
        <v>749</v>
      </c>
      <c r="G821" s="235"/>
      <c r="H821" s="238">
        <v>2.6000000000000001</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182</v>
      </c>
      <c r="AU821" s="244" t="s">
        <v>178</v>
      </c>
      <c r="AV821" s="14" t="s">
        <v>178</v>
      </c>
      <c r="AW821" s="14" t="s">
        <v>39</v>
      </c>
      <c r="AX821" s="14" t="s">
        <v>85</v>
      </c>
      <c r="AY821" s="244" t="s">
        <v>168</v>
      </c>
    </row>
    <row r="822" s="2" customFormat="1" ht="37.8" customHeight="1">
      <c r="A822" s="40"/>
      <c r="B822" s="41"/>
      <c r="C822" s="206" t="s">
        <v>508</v>
      </c>
      <c r="D822" s="206" t="s">
        <v>172</v>
      </c>
      <c r="E822" s="207" t="s">
        <v>750</v>
      </c>
      <c r="F822" s="208" t="s">
        <v>751</v>
      </c>
      <c r="G822" s="209" t="s">
        <v>278</v>
      </c>
      <c r="H822" s="210">
        <v>28.300000000000001</v>
      </c>
      <c r="I822" s="211"/>
      <c r="J822" s="212">
        <f>ROUND(I822*H822,2)</f>
        <v>0</v>
      </c>
      <c r="K822" s="208" t="s">
        <v>176</v>
      </c>
      <c r="L822" s="46"/>
      <c r="M822" s="213" t="s">
        <v>32</v>
      </c>
      <c r="N822" s="214" t="s">
        <v>49</v>
      </c>
      <c r="O822" s="86"/>
      <c r="P822" s="215">
        <f>O822*H822</f>
        <v>0</v>
      </c>
      <c r="Q822" s="215">
        <v>0.0020999999999999999</v>
      </c>
      <c r="R822" s="215">
        <f>Q822*H822</f>
        <v>0.059429999999999997</v>
      </c>
      <c r="S822" s="215">
        <v>0</v>
      </c>
      <c r="T822" s="216">
        <f>S822*H822</f>
        <v>0</v>
      </c>
      <c r="U822" s="40"/>
      <c r="V822" s="40"/>
      <c r="W822" s="40"/>
      <c r="X822" s="40"/>
      <c r="Y822" s="40"/>
      <c r="Z822" s="40"/>
      <c r="AA822" s="40"/>
      <c r="AB822" s="40"/>
      <c r="AC822" s="40"/>
      <c r="AD822" s="40"/>
      <c r="AE822" s="40"/>
      <c r="AR822" s="217" t="s">
        <v>319</v>
      </c>
      <c r="AT822" s="217" t="s">
        <v>172</v>
      </c>
      <c r="AU822" s="217" t="s">
        <v>178</v>
      </c>
      <c r="AY822" s="18" t="s">
        <v>168</v>
      </c>
      <c r="BE822" s="218">
        <f>IF(N822="základní",J822,0)</f>
        <v>0</v>
      </c>
      <c r="BF822" s="218">
        <f>IF(N822="snížená",J822,0)</f>
        <v>0</v>
      </c>
      <c r="BG822" s="218">
        <f>IF(N822="zákl. přenesená",J822,0)</f>
        <v>0</v>
      </c>
      <c r="BH822" s="218">
        <f>IF(N822="sníž. přenesená",J822,0)</f>
        <v>0</v>
      </c>
      <c r="BI822" s="218">
        <f>IF(N822="nulová",J822,0)</f>
        <v>0</v>
      </c>
      <c r="BJ822" s="18" t="s">
        <v>178</v>
      </c>
      <c r="BK822" s="218">
        <f>ROUND(I822*H822,2)</f>
        <v>0</v>
      </c>
      <c r="BL822" s="18" t="s">
        <v>319</v>
      </c>
      <c r="BM822" s="217" t="s">
        <v>752</v>
      </c>
    </row>
    <row r="823" s="13" customFormat="1">
      <c r="A823" s="13"/>
      <c r="B823" s="224"/>
      <c r="C823" s="225"/>
      <c r="D823" s="219" t="s">
        <v>182</v>
      </c>
      <c r="E823" s="226" t="s">
        <v>32</v>
      </c>
      <c r="F823" s="227" t="s">
        <v>753</v>
      </c>
      <c r="G823" s="225"/>
      <c r="H823" s="226" t="s">
        <v>32</v>
      </c>
      <c r="I823" s="228"/>
      <c r="J823" s="225"/>
      <c r="K823" s="225"/>
      <c r="L823" s="229"/>
      <c r="M823" s="230"/>
      <c r="N823" s="231"/>
      <c r="O823" s="231"/>
      <c r="P823" s="231"/>
      <c r="Q823" s="231"/>
      <c r="R823" s="231"/>
      <c r="S823" s="231"/>
      <c r="T823" s="232"/>
      <c r="U823" s="13"/>
      <c r="V823" s="13"/>
      <c r="W823" s="13"/>
      <c r="X823" s="13"/>
      <c r="Y823" s="13"/>
      <c r="Z823" s="13"/>
      <c r="AA823" s="13"/>
      <c r="AB823" s="13"/>
      <c r="AC823" s="13"/>
      <c r="AD823" s="13"/>
      <c r="AE823" s="13"/>
      <c r="AT823" s="233" t="s">
        <v>182</v>
      </c>
      <c r="AU823" s="233" t="s">
        <v>178</v>
      </c>
      <c r="AV823" s="13" t="s">
        <v>85</v>
      </c>
      <c r="AW823" s="13" t="s">
        <v>39</v>
      </c>
      <c r="AX823" s="13" t="s">
        <v>77</v>
      </c>
      <c r="AY823" s="233" t="s">
        <v>168</v>
      </c>
    </row>
    <row r="824" s="14" customFormat="1">
      <c r="A824" s="14"/>
      <c r="B824" s="234"/>
      <c r="C824" s="235"/>
      <c r="D824" s="219" t="s">
        <v>182</v>
      </c>
      <c r="E824" s="236" t="s">
        <v>32</v>
      </c>
      <c r="F824" s="237" t="s">
        <v>754</v>
      </c>
      <c r="G824" s="235"/>
      <c r="H824" s="238">
        <v>28.300000000000001</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182</v>
      </c>
      <c r="AU824" s="244" t="s">
        <v>178</v>
      </c>
      <c r="AV824" s="14" t="s">
        <v>178</v>
      </c>
      <c r="AW824" s="14" t="s">
        <v>39</v>
      </c>
      <c r="AX824" s="14" t="s">
        <v>85</v>
      </c>
      <c r="AY824" s="244" t="s">
        <v>168</v>
      </c>
    </row>
    <row r="825" s="2" customFormat="1" ht="37.8" customHeight="1">
      <c r="A825" s="40"/>
      <c r="B825" s="41"/>
      <c r="C825" s="206" t="s">
        <v>755</v>
      </c>
      <c r="D825" s="206" t="s">
        <v>172</v>
      </c>
      <c r="E825" s="207" t="s">
        <v>756</v>
      </c>
      <c r="F825" s="208" t="s">
        <v>757</v>
      </c>
      <c r="G825" s="209" t="s">
        <v>599</v>
      </c>
      <c r="H825" s="266"/>
      <c r="I825" s="211"/>
      <c r="J825" s="212">
        <f>ROUND(I825*H825,2)</f>
        <v>0</v>
      </c>
      <c r="K825" s="208" t="s">
        <v>176</v>
      </c>
      <c r="L825" s="46"/>
      <c r="M825" s="213" t="s">
        <v>32</v>
      </c>
      <c r="N825" s="214" t="s">
        <v>49</v>
      </c>
      <c r="O825" s="86"/>
      <c r="P825" s="215">
        <f>O825*H825</f>
        <v>0</v>
      </c>
      <c r="Q825" s="215">
        <v>0</v>
      </c>
      <c r="R825" s="215">
        <f>Q825*H825</f>
        <v>0</v>
      </c>
      <c r="S825" s="215">
        <v>0</v>
      </c>
      <c r="T825" s="216">
        <f>S825*H825</f>
        <v>0</v>
      </c>
      <c r="U825" s="40"/>
      <c r="V825" s="40"/>
      <c r="W825" s="40"/>
      <c r="X825" s="40"/>
      <c r="Y825" s="40"/>
      <c r="Z825" s="40"/>
      <c r="AA825" s="40"/>
      <c r="AB825" s="40"/>
      <c r="AC825" s="40"/>
      <c r="AD825" s="40"/>
      <c r="AE825" s="40"/>
      <c r="AR825" s="217" t="s">
        <v>319</v>
      </c>
      <c r="AT825" s="217" t="s">
        <v>172</v>
      </c>
      <c r="AU825" s="217" t="s">
        <v>178</v>
      </c>
      <c r="AY825" s="18" t="s">
        <v>168</v>
      </c>
      <c r="BE825" s="218">
        <f>IF(N825="základní",J825,0)</f>
        <v>0</v>
      </c>
      <c r="BF825" s="218">
        <f>IF(N825="snížená",J825,0)</f>
        <v>0</v>
      </c>
      <c r="BG825" s="218">
        <f>IF(N825="zákl. přenesená",J825,0)</f>
        <v>0</v>
      </c>
      <c r="BH825" s="218">
        <f>IF(N825="sníž. přenesená",J825,0)</f>
        <v>0</v>
      </c>
      <c r="BI825" s="218">
        <f>IF(N825="nulová",J825,0)</f>
        <v>0</v>
      </c>
      <c r="BJ825" s="18" t="s">
        <v>178</v>
      </c>
      <c r="BK825" s="218">
        <f>ROUND(I825*H825,2)</f>
        <v>0</v>
      </c>
      <c r="BL825" s="18" t="s">
        <v>319</v>
      </c>
      <c r="BM825" s="217" t="s">
        <v>758</v>
      </c>
    </row>
    <row r="826" s="2" customFormat="1">
      <c r="A826" s="40"/>
      <c r="B826" s="41"/>
      <c r="C826" s="42"/>
      <c r="D826" s="219" t="s">
        <v>180</v>
      </c>
      <c r="E826" s="42"/>
      <c r="F826" s="220" t="s">
        <v>759</v>
      </c>
      <c r="G826" s="42"/>
      <c r="H826" s="42"/>
      <c r="I826" s="221"/>
      <c r="J826" s="42"/>
      <c r="K826" s="42"/>
      <c r="L826" s="46"/>
      <c r="M826" s="222"/>
      <c r="N826" s="223"/>
      <c r="O826" s="86"/>
      <c r="P826" s="86"/>
      <c r="Q826" s="86"/>
      <c r="R826" s="86"/>
      <c r="S826" s="86"/>
      <c r="T826" s="87"/>
      <c r="U826" s="40"/>
      <c r="V826" s="40"/>
      <c r="W826" s="40"/>
      <c r="X826" s="40"/>
      <c r="Y826" s="40"/>
      <c r="Z826" s="40"/>
      <c r="AA826" s="40"/>
      <c r="AB826" s="40"/>
      <c r="AC826" s="40"/>
      <c r="AD826" s="40"/>
      <c r="AE826" s="40"/>
      <c r="AT826" s="18" t="s">
        <v>180</v>
      </c>
      <c r="AU826" s="18" t="s">
        <v>178</v>
      </c>
    </row>
    <row r="827" s="12" customFormat="1" ht="22.8" customHeight="1">
      <c r="A827" s="12"/>
      <c r="B827" s="190"/>
      <c r="C827" s="191"/>
      <c r="D827" s="192" t="s">
        <v>76</v>
      </c>
      <c r="E827" s="204" t="s">
        <v>760</v>
      </c>
      <c r="F827" s="204" t="s">
        <v>761</v>
      </c>
      <c r="G827" s="191"/>
      <c r="H827" s="191"/>
      <c r="I827" s="194"/>
      <c r="J827" s="205">
        <f>BK827</f>
        <v>0</v>
      </c>
      <c r="K827" s="191"/>
      <c r="L827" s="196"/>
      <c r="M827" s="197"/>
      <c r="N827" s="198"/>
      <c r="O827" s="198"/>
      <c r="P827" s="199">
        <f>SUM(P828:P847)</f>
        <v>0</v>
      </c>
      <c r="Q827" s="198"/>
      <c r="R827" s="199">
        <f>SUM(R828:R847)</f>
        <v>0.22692400000000002</v>
      </c>
      <c r="S827" s="198"/>
      <c r="T827" s="200">
        <f>SUM(T828:T847)</f>
        <v>0</v>
      </c>
      <c r="U827" s="12"/>
      <c r="V827" s="12"/>
      <c r="W827" s="12"/>
      <c r="X827" s="12"/>
      <c r="Y827" s="12"/>
      <c r="Z827" s="12"/>
      <c r="AA827" s="12"/>
      <c r="AB827" s="12"/>
      <c r="AC827" s="12"/>
      <c r="AD827" s="12"/>
      <c r="AE827" s="12"/>
      <c r="AR827" s="201" t="s">
        <v>178</v>
      </c>
      <c r="AT827" s="202" t="s">
        <v>76</v>
      </c>
      <c r="AU827" s="202" t="s">
        <v>85</v>
      </c>
      <c r="AY827" s="201" t="s">
        <v>168</v>
      </c>
      <c r="BK827" s="203">
        <f>SUM(BK828:BK847)</f>
        <v>0</v>
      </c>
    </row>
    <row r="828" s="2" customFormat="1" ht="24.15" customHeight="1">
      <c r="A828" s="40"/>
      <c r="B828" s="41"/>
      <c r="C828" s="206" t="s">
        <v>762</v>
      </c>
      <c r="D828" s="206" t="s">
        <v>172</v>
      </c>
      <c r="E828" s="207" t="s">
        <v>763</v>
      </c>
      <c r="F828" s="208" t="s">
        <v>764</v>
      </c>
      <c r="G828" s="209" t="s">
        <v>715</v>
      </c>
      <c r="H828" s="210">
        <v>14</v>
      </c>
      <c r="I828" s="211"/>
      <c r="J828" s="212">
        <f>ROUND(I828*H828,2)</f>
        <v>0</v>
      </c>
      <c r="K828" s="208" t="s">
        <v>176</v>
      </c>
      <c r="L828" s="46"/>
      <c r="M828" s="213" t="s">
        <v>32</v>
      </c>
      <c r="N828" s="214" t="s">
        <v>49</v>
      </c>
      <c r="O828" s="86"/>
      <c r="P828" s="215">
        <f>O828*H828</f>
        <v>0</v>
      </c>
      <c r="Q828" s="215">
        <v>0.00027</v>
      </c>
      <c r="R828" s="215">
        <f>Q828*H828</f>
        <v>0.0037799999999999999</v>
      </c>
      <c r="S828" s="215">
        <v>0</v>
      </c>
      <c r="T828" s="216">
        <f>S828*H828</f>
        <v>0</v>
      </c>
      <c r="U828" s="40"/>
      <c r="V828" s="40"/>
      <c r="W828" s="40"/>
      <c r="X828" s="40"/>
      <c r="Y828" s="40"/>
      <c r="Z828" s="40"/>
      <c r="AA828" s="40"/>
      <c r="AB828" s="40"/>
      <c r="AC828" s="40"/>
      <c r="AD828" s="40"/>
      <c r="AE828" s="40"/>
      <c r="AR828" s="217" t="s">
        <v>319</v>
      </c>
      <c r="AT828" s="217" t="s">
        <v>172</v>
      </c>
      <c r="AU828" s="217" t="s">
        <v>178</v>
      </c>
      <c r="AY828" s="18" t="s">
        <v>168</v>
      </c>
      <c r="BE828" s="218">
        <f>IF(N828="základní",J828,0)</f>
        <v>0</v>
      </c>
      <c r="BF828" s="218">
        <f>IF(N828="snížená",J828,0)</f>
        <v>0</v>
      </c>
      <c r="BG828" s="218">
        <f>IF(N828="zákl. přenesená",J828,0)</f>
        <v>0</v>
      </c>
      <c r="BH828" s="218">
        <f>IF(N828="sníž. přenesená",J828,0)</f>
        <v>0</v>
      </c>
      <c r="BI828" s="218">
        <f>IF(N828="nulová",J828,0)</f>
        <v>0</v>
      </c>
      <c r="BJ828" s="18" t="s">
        <v>178</v>
      </c>
      <c r="BK828" s="218">
        <f>ROUND(I828*H828,2)</f>
        <v>0</v>
      </c>
      <c r="BL828" s="18" t="s">
        <v>319</v>
      </c>
      <c r="BM828" s="217" t="s">
        <v>765</v>
      </c>
    </row>
    <row r="829" s="2" customFormat="1">
      <c r="A829" s="40"/>
      <c r="B829" s="41"/>
      <c r="C829" s="42"/>
      <c r="D829" s="219" t="s">
        <v>180</v>
      </c>
      <c r="E829" s="42"/>
      <c r="F829" s="220" t="s">
        <v>766</v>
      </c>
      <c r="G829" s="42"/>
      <c r="H829" s="42"/>
      <c r="I829" s="221"/>
      <c r="J829" s="42"/>
      <c r="K829" s="42"/>
      <c r="L829" s="46"/>
      <c r="M829" s="222"/>
      <c r="N829" s="223"/>
      <c r="O829" s="86"/>
      <c r="P829" s="86"/>
      <c r="Q829" s="86"/>
      <c r="R829" s="86"/>
      <c r="S829" s="86"/>
      <c r="T829" s="87"/>
      <c r="U829" s="40"/>
      <c r="V829" s="40"/>
      <c r="W829" s="40"/>
      <c r="X829" s="40"/>
      <c r="Y829" s="40"/>
      <c r="Z829" s="40"/>
      <c r="AA829" s="40"/>
      <c r="AB829" s="40"/>
      <c r="AC829" s="40"/>
      <c r="AD829" s="40"/>
      <c r="AE829" s="40"/>
      <c r="AT829" s="18" t="s">
        <v>180</v>
      </c>
      <c r="AU829" s="18" t="s">
        <v>178</v>
      </c>
    </row>
    <row r="830" s="13" customFormat="1">
      <c r="A830" s="13"/>
      <c r="B830" s="224"/>
      <c r="C830" s="225"/>
      <c r="D830" s="219" t="s">
        <v>182</v>
      </c>
      <c r="E830" s="226" t="s">
        <v>32</v>
      </c>
      <c r="F830" s="227" t="s">
        <v>767</v>
      </c>
      <c r="G830" s="225"/>
      <c r="H830" s="226" t="s">
        <v>32</v>
      </c>
      <c r="I830" s="228"/>
      <c r="J830" s="225"/>
      <c r="K830" s="225"/>
      <c r="L830" s="229"/>
      <c r="M830" s="230"/>
      <c r="N830" s="231"/>
      <c r="O830" s="231"/>
      <c r="P830" s="231"/>
      <c r="Q830" s="231"/>
      <c r="R830" s="231"/>
      <c r="S830" s="231"/>
      <c r="T830" s="232"/>
      <c r="U830" s="13"/>
      <c r="V830" s="13"/>
      <c r="W830" s="13"/>
      <c r="X830" s="13"/>
      <c r="Y830" s="13"/>
      <c r="Z830" s="13"/>
      <c r="AA830" s="13"/>
      <c r="AB830" s="13"/>
      <c r="AC830" s="13"/>
      <c r="AD830" s="13"/>
      <c r="AE830" s="13"/>
      <c r="AT830" s="233" t="s">
        <v>182</v>
      </c>
      <c r="AU830" s="233" t="s">
        <v>178</v>
      </c>
      <c r="AV830" s="13" t="s">
        <v>85</v>
      </c>
      <c r="AW830" s="13" t="s">
        <v>39</v>
      </c>
      <c r="AX830" s="13" t="s">
        <v>77</v>
      </c>
      <c r="AY830" s="233" t="s">
        <v>168</v>
      </c>
    </row>
    <row r="831" s="14" customFormat="1">
      <c r="A831" s="14"/>
      <c r="B831" s="234"/>
      <c r="C831" s="235"/>
      <c r="D831" s="219" t="s">
        <v>182</v>
      </c>
      <c r="E831" s="236" t="s">
        <v>32</v>
      </c>
      <c r="F831" s="237" t="s">
        <v>311</v>
      </c>
      <c r="G831" s="235"/>
      <c r="H831" s="238">
        <v>14</v>
      </c>
      <c r="I831" s="239"/>
      <c r="J831" s="235"/>
      <c r="K831" s="235"/>
      <c r="L831" s="240"/>
      <c r="M831" s="241"/>
      <c r="N831" s="242"/>
      <c r="O831" s="242"/>
      <c r="P831" s="242"/>
      <c r="Q831" s="242"/>
      <c r="R831" s="242"/>
      <c r="S831" s="242"/>
      <c r="T831" s="243"/>
      <c r="U831" s="14"/>
      <c r="V831" s="14"/>
      <c r="W831" s="14"/>
      <c r="X831" s="14"/>
      <c r="Y831" s="14"/>
      <c r="Z831" s="14"/>
      <c r="AA831" s="14"/>
      <c r="AB831" s="14"/>
      <c r="AC831" s="14"/>
      <c r="AD831" s="14"/>
      <c r="AE831" s="14"/>
      <c r="AT831" s="244" t="s">
        <v>182</v>
      </c>
      <c r="AU831" s="244" t="s">
        <v>178</v>
      </c>
      <c r="AV831" s="14" t="s">
        <v>178</v>
      </c>
      <c r="AW831" s="14" t="s">
        <v>39</v>
      </c>
      <c r="AX831" s="14" t="s">
        <v>85</v>
      </c>
      <c r="AY831" s="244" t="s">
        <v>168</v>
      </c>
    </row>
    <row r="832" s="2" customFormat="1" ht="24.15" customHeight="1">
      <c r="A832" s="40"/>
      <c r="B832" s="41"/>
      <c r="C832" s="256" t="s">
        <v>768</v>
      </c>
      <c r="D832" s="256" t="s">
        <v>210</v>
      </c>
      <c r="E832" s="257" t="s">
        <v>769</v>
      </c>
      <c r="F832" s="258" t="s">
        <v>770</v>
      </c>
      <c r="G832" s="259" t="s">
        <v>175</v>
      </c>
      <c r="H832" s="260">
        <v>4.2000000000000002</v>
      </c>
      <c r="I832" s="261"/>
      <c r="J832" s="262">
        <f>ROUND(I832*H832,2)</f>
        <v>0</v>
      </c>
      <c r="K832" s="258" t="s">
        <v>176</v>
      </c>
      <c r="L832" s="263"/>
      <c r="M832" s="264" t="s">
        <v>32</v>
      </c>
      <c r="N832" s="265" t="s">
        <v>49</v>
      </c>
      <c r="O832" s="86"/>
      <c r="P832" s="215">
        <f>O832*H832</f>
        <v>0</v>
      </c>
      <c r="Q832" s="215">
        <v>0.034720000000000001</v>
      </c>
      <c r="R832" s="215">
        <f>Q832*H832</f>
        <v>0.14582400000000001</v>
      </c>
      <c r="S832" s="215">
        <v>0</v>
      </c>
      <c r="T832" s="216">
        <f>S832*H832</f>
        <v>0</v>
      </c>
      <c r="U832" s="40"/>
      <c r="V832" s="40"/>
      <c r="W832" s="40"/>
      <c r="X832" s="40"/>
      <c r="Y832" s="40"/>
      <c r="Z832" s="40"/>
      <c r="AA832" s="40"/>
      <c r="AB832" s="40"/>
      <c r="AC832" s="40"/>
      <c r="AD832" s="40"/>
      <c r="AE832" s="40"/>
      <c r="AR832" s="217" t="s">
        <v>395</v>
      </c>
      <c r="AT832" s="217" t="s">
        <v>210</v>
      </c>
      <c r="AU832" s="217" t="s">
        <v>178</v>
      </c>
      <c r="AY832" s="18" t="s">
        <v>168</v>
      </c>
      <c r="BE832" s="218">
        <f>IF(N832="základní",J832,0)</f>
        <v>0</v>
      </c>
      <c r="BF832" s="218">
        <f>IF(N832="snížená",J832,0)</f>
        <v>0</v>
      </c>
      <c r="BG832" s="218">
        <f>IF(N832="zákl. přenesená",J832,0)</f>
        <v>0</v>
      </c>
      <c r="BH832" s="218">
        <f>IF(N832="sníž. přenesená",J832,0)</f>
        <v>0</v>
      </c>
      <c r="BI832" s="218">
        <f>IF(N832="nulová",J832,0)</f>
        <v>0</v>
      </c>
      <c r="BJ832" s="18" t="s">
        <v>178</v>
      </c>
      <c r="BK832" s="218">
        <f>ROUND(I832*H832,2)</f>
        <v>0</v>
      </c>
      <c r="BL832" s="18" t="s">
        <v>319</v>
      </c>
      <c r="BM832" s="217" t="s">
        <v>771</v>
      </c>
    </row>
    <row r="833" s="13" customFormat="1">
      <c r="A833" s="13"/>
      <c r="B833" s="224"/>
      <c r="C833" s="225"/>
      <c r="D833" s="219" t="s">
        <v>182</v>
      </c>
      <c r="E833" s="226" t="s">
        <v>32</v>
      </c>
      <c r="F833" s="227" t="s">
        <v>772</v>
      </c>
      <c r="G833" s="225"/>
      <c r="H833" s="226" t="s">
        <v>32</v>
      </c>
      <c r="I833" s="228"/>
      <c r="J833" s="225"/>
      <c r="K833" s="225"/>
      <c r="L833" s="229"/>
      <c r="M833" s="230"/>
      <c r="N833" s="231"/>
      <c r="O833" s="231"/>
      <c r="P833" s="231"/>
      <c r="Q833" s="231"/>
      <c r="R833" s="231"/>
      <c r="S833" s="231"/>
      <c r="T833" s="232"/>
      <c r="U833" s="13"/>
      <c r="V833" s="13"/>
      <c r="W833" s="13"/>
      <c r="X833" s="13"/>
      <c r="Y833" s="13"/>
      <c r="Z833" s="13"/>
      <c r="AA833" s="13"/>
      <c r="AB833" s="13"/>
      <c r="AC833" s="13"/>
      <c r="AD833" s="13"/>
      <c r="AE833" s="13"/>
      <c r="AT833" s="233" t="s">
        <v>182</v>
      </c>
      <c r="AU833" s="233" t="s">
        <v>178</v>
      </c>
      <c r="AV833" s="13" t="s">
        <v>85</v>
      </c>
      <c r="AW833" s="13" t="s">
        <v>39</v>
      </c>
      <c r="AX833" s="13" t="s">
        <v>77</v>
      </c>
      <c r="AY833" s="233" t="s">
        <v>168</v>
      </c>
    </row>
    <row r="834" s="14" customFormat="1">
      <c r="A834" s="14"/>
      <c r="B834" s="234"/>
      <c r="C834" s="235"/>
      <c r="D834" s="219" t="s">
        <v>182</v>
      </c>
      <c r="E834" s="236" t="s">
        <v>32</v>
      </c>
      <c r="F834" s="237" t="s">
        <v>429</v>
      </c>
      <c r="G834" s="235"/>
      <c r="H834" s="238">
        <v>4.2000000000000002</v>
      </c>
      <c r="I834" s="239"/>
      <c r="J834" s="235"/>
      <c r="K834" s="235"/>
      <c r="L834" s="240"/>
      <c r="M834" s="241"/>
      <c r="N834" s="242"/>
      <c r="O834" s="242"/>
      <c r="P834" s="242"/>
      <c r="Q834" s="242"/>
      <c r="R834" s="242"/>
      <c r="S834" s="242"/>
      <c r="T834" s="243"/>
      <c r="U834" s="14"/>
      <c r="V834" s="14"/>
      <c r="W834" s="14"/>
      <c r="X834" s="14"/>
      <c r="Y834" s="14"/>
      <c r="Z834" s="14"/>
      <c r="AA834" s="14"/>
      <c r="AB834" s="14"/>
      <c r="AC834" s="14"/>
      <c r="AD834" s="14"/>
      <c r="AE834" s="14"/>
      <c r="AT834" s="244" t="s">
        <v>182</v>
      </c>
      <c r="AU834" s="244" t="s">
        <v>178</v>
      </c>
      <c r="AV834" s="14" t="s">
        <v>178</v>
      </c>
      <c r="AW834" s="14" t="s">
        <v>39</v>
      </c>
      <c r="AX834" s="14" t="s">
        <v>85</v>
      </c>
      <c r="AY834" s="244" t="s">
        <v>168</v>
      </c>
    </row>
    <row r="835" s="2" customFormat="1" ht="37.8" customHeight="1">
      <c r="A835" s="40"/>
      <c r="B835" s="41"/>
      <c r="C835" s="206" t="s">
        <v>773</v>
      </c>
      <c r="D835" s="206" t="s">
        <v>172</v>
      </c>
      <c r="E835" s="207" t="s">
        <v>774</v>
      </c>
      <c r="F835" s="208" t="s">
        <v>775</v>
      </c>
      <c r="G835" s="209" t="s">
        <v>715</v>
      </c>
      <c r="H835" s="210">
        <v>1</v>
      </c>
      <c r="I835" s="211"/>
      <c r="J835" s="212">
        <f>ROUND(I835*H835,2)</f>
        <v>0</v>
      </c>
      <c r="K835" s="208" t="s">
        <v>176</v>
      </c>
      <c r="L835" s="46"/>
      <c r="M835" s="213" t="s">
        <v>32</v>
      </c>
      <c r="N835" s="214" t="s">
        <v>49</v>
      </c>
      <c r="O835" s="86"/>
      <c r="P835" s="215">
        <f>O835*H835</f>
        <v>0</v>
      </c>
      <c r="Q835" s="215">
        <v>0.00092000000000000003</v>
      </c>
      <c r="R835" s="215">
        <f>Q835*H835</f>
        <v>0.00092000000000000003</v>
      </c>
      <c r="S835" s="215">
        <v>0</v>
      </c>
      <c r="T835" s="216">
        <f>S835*H835</f>
        <v>0</v>
      </c>
      <c r="U835" s="40"/>
      <c r="V835" s="40"/>
      <c r="W835" s="40"/>
      <c r="X835" s="40"/>
      <c r="Y835" s="40"/>
      <c r="Z835" s="40"/>
      <c r="AA835" s="40"/>
      <c r="AB835" s="40"/>
      <c r="AC835" s="40"/>
      <c r="AD835" s="40"/>
      <c r="AE835" s="40"/>
      <c r="AR835" s="217" t="s">
        <v>319</v>
      </c>
      <c r="AT835" s="217" t="s">
        <v>172</v>
      </c>
      <c r="AU835" s="217" t="s">
        <v>178</v>
      </c>
      <c r="AY835" s="18" t="s">
        <v>168</v>
      </c>
      <c r="BE835" s="218">
        <f>IF(N835="základní",J835,0)</f>
        <v>0</v>
      </c>
      <c r="BF835" s="218">
        <f>IF(N835="snížená",J835,0)</f>
        <v>0</v>
      </c>
      <c r="BG835" s="218">
        <f>IF(N835="zákl. přenesená",J835,0)</f>
        <v>0</v>
      </c>
      <c r="BH835" s="218">
        <f>IF(N835="sníž. přenesená",J835,0)</f>
        <v>0</v>
      </c>
      <c r="BI835" s="218">
        <f>IF(N835="nulová",J835,0)</f>
        <v>0</v>
      </c>
      <c r="BJ835" s="18" t="s">
        <v>178</v>
      </c>
      <c r="BK835" s="218">
        <f>ROUND(I835*H835,2)</f>
        <v>0</v>
      </c>
      <c r="BL835" s="18" t="s">
        <v>319</v>
      </c>
      <c r="BM835" s="217" t="s">
        <v>776</v>
      </c>
    </row>
    <row r="836" s="2" customFormat="1">
      <c r="A836" s="40"/>
      <c r="B836" s="41"/>
      <c r="C836" s="42"/>
      <c r="D836" s="219" t="s">
        <v>180</v>
      </c>
      <c r="E836" s="42"/>
      <c r="F836" s="220" t="s">
        <v>777</v>
      </c>
      <c r="G836" s="42"/>
      <c r="H836" s="42"/>
      <c r="I836" s="221"/>
      <c r="J836" s="42"/>
      <c r="K836" s="42"/>
      <c r="L836" s="46"/>
      <c r="M836" s="222"/>
      <c r="N836" s="223"/>
      <c r="O836" s="86"/>
      <c r="P836" s="86"/>
      <c r="Q836" s="86"/>
      <c r="R836" s="86"/>
      <c r="S836" s="86"/>
      <c r="T836" s="87"/>
      <c r="U836" s="40"/>
      <c r="V836" s="40"/>
      <c r="W836" s="40"/>
      <c r="X836" s="40"/>
      <c r="Y836" s="40"/>
      <c r="Z836" s="40"/>
      <c r="AA836" s="40"/>
      <c r="AB836" s="40"/>
      <c r="AC836" s="40"/>
      <c r="AD836" s="40"/>
      <c r="AE836" s="40"/>
      <c r="AT836" s="18" t="s">
        <v>180</v>
      </c>
      <c r="AU836" s="18" t="s">
        <v>178</v>
      </c>
    </row>
    <row r="837" s="13" customFormat="1">
      <c r="A837" s="13"/>
      <c r="B837" s="224"/>
      <c r="C837" s="225"/>
      <c r="D837" s="219" t="s">
        <v>182</v>
      </c>
      <c r="E837" s="226" t="s">
        <v>32</v>
      </c>
      <c r="F837" s="227" t="s">
        <v>778</v>
      </c>
      <c r="G837" s="225"/>
      <c r="H837" s="226" t="s">
        <v>32</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182</v>
      </c>
      <c r="AU837" s="233" t="s">
        <v>178</v>
      </c>
      <c r="AV837" s="13" t="s">
        <v>85</v>
      </c>
      <c r="AW837" s="13" t="s">
        <v>39</v>
      </c>
      <c r="AX837" s="13" t="s">
        <v>77</v>
      </c>
      <c r="AY837" s="233" t="s">
        <v>168</v>
      </c>
    </row>
    <row r="838" s="14" customFormat="1">
      <c r="A838" s="14"/>
      <c r="B838" s="234"/>
      <c r="C838" s="235"/>
      <c r="D838" s="219" t="s">
        <v>182</v>
      </c>
      <c r="E838" s="236" t="s">
        <v>32</v>
      </c>
      <c r="F838" s="237" t="s">
        <v>85</v>
      </c>
      <c r="G838" s="235"/>
      <c r="H838" s="238">
        <v>1</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182</v>
      </c>
      <c r="AU838" s="244" t="s">
        <v>178</v>
      </c>
      <c r="AV838" s="14" t="s">
        <v>178</v>
      </c>
      <c r="AW838" s="14" t="s">
        <v>39</v>
      </c>
      <c r="AX838" s="14" t="s">
        <v>85</v>
      </c>
      <c r="AY838" s="244" t="s">
        <v>168</v>
      </c>
    </row>
    <row r="839" s="2" customFormat="1" ht="24.15" customHeight="1">
      <c r="A839" s="40"/>
      <c r="B839" s="41"/>
      <c r="C839" s="256" t="s">
        <v>779</v>
      </c>
      <c r="D839" s="256" t="s">
        <v>210</v>
      </c>
      <c r="E839" s="257" t="s">
        <v>780</v>
      </c>
      <c r="F839" s="258" t="s">
        <v>781</v>
      </c>
      <c r="G839" s="259" t="s">
        <v>715</v>
      </c>
      <c r="H839" s="260">
        <v>1</v>
      </c>
      <c r="I839" s="261"/>
      <c r="J839" s="262">
        <f>ROUND(I839*H839,2)</f>
        <v>0</v>
      </c>
      <c r="K839" s="258" t="s">
        <v>176</v>
      </c>
      <c r="L839" s="263"/>
      <c r="M839" s="264" t="s">
        <v>32</v>
      </c>
      <c r="N839" s="265" t="s">
        <v>49</v>
      </c>
      <c r="O839" s="86"/>
      <c r="P839" s="215">
        <f>O839*H839</f>
        <v>0</v>
      </c>
      <c r="Q839" s="215">
        <v>0.073999999999999996</v>
      </c>
      <c r="R839" s="215">
        <f>Q839*H839</f>
        <v>0.073999999999999996</v>
      </c>
      <c r="S839" s="215">
        <v>0</v>
      </c>
      <c r="T839" s="216">
        <f>S839*H839</f>
        <v>0</v>
      </c>
      <c r="U839" s="40"/>
      <c r="V839" s="40"/>
      <c r="W839" s="40"/>
      <c r="X839" s="40"/>
      <c r="Y839" s="40"/>
      <c r="Z839" s="40"/>
      <c r="AA839" s="40"/>
      <c r="AB839" s="40"/>
      <c r="AC839" s="40"/>
      <c r="AD839" s="40"/>
      <c r="AE839" s="40"/>
      <c r="AR839" s="217" t="s">
        <v>395</v>
      </c>
      <c r="AT839" s="217" t="s">
        <v>210</v>
      </c>
      <c r="AU839" s="217" t="s">
        <v>178</v>
      </c>
      <c r="AY839" s="18" t="s">
        <v>168</v>
      </c>
      <c r="BE839" s="218">
        <f>IF(N839="základní",J839,0)</f>
        <v>0</v>
      </c>
      <c r="BF839" s="218">
        <f>IF(N839="snížená",J839,0)</f>
        <v>0</v>
      </c>
      <c r="BG839" s="218">
        <f>IF(N839="zákl. přenesená",J839,0)</f>
        <v>0</v>
      </c>
      <c r="BH839" s="218">
        <f>IF(N839="sníž. přenesená",J839,0)</f>
        <v>0</v>
      </c>
      <c r="BI839" s="218">
        <f>IF(N839="nulová",J839,0)</f>
        <v>0</v>
      </c>
      <c r="BJ839" s="18" t="s">
        <v>178</v>
      </c>
      <c r="BK839" s="218">
        <f>ROUND(I839*H839,2)</f>
        <v>0</v>
      </c>
      <c r="BL839" s="18" t="s">
        <v>319</v>
      </c>
      <c r="BM839" s="217" t="s">
        <v>782</v>
      </c>
    </row>
    <row r="840" s="13" customFormat="1">
      <c r="A840" s="13"/>
      <c r="B840" s="224"/>
      <c r="C840" s="225"/>
      <c r="D840" s="219" t="s">
        <v>182</v>
      </c>
      <c r="E840" s="226" t="s">
        <v>32</v>
      </c>
      <c r="F840" s="227" t="s">
        <v>783</v>
      </c>
      <c r="G840" s="225"/>
      <c r="H840" s="226" t="s">
        <v>32</v>
      </c>
      <c r="I840" s="228"/>
      <c r="J840" s="225"/>
      <c r="K840" s="225"/>
      <c r="L840" s="229"/>
      <c r="M840" s="230"/>
      <c r="N840" s="231"/>
      <c r="O840" s="231"/>
      <c r="P840" s="231"/>
      <c r="Q840" s="231"/>
      <c r="R840" s="231"/>
      <c r="S840" s="231"/>
      <c r="T840" s="232"/>
      <c r="U840" s="13"/>
      <c r="V840" s="13"/>
      <c r="W840" s="13"/>
      <c r="X840" s="13"/>
      <c r="Y840" s="13"/>
      <c r="Z840" s="13"/>
      <c r="AA840" s="13"/>
      <c r="AB840" s="13"/>
      <c r="AC840" s="13"/>
      <c r="AD840" s="13"/>
      <c r="AE840" s="13"/>
      <c r="AT840" s="233" t="s">
        <v>182</v>
      </c>
      <c r="AU840" s="233" t="s">
        <v>178</v>
      </c>
      <c r="AV840" s="13" t="s">
        <v>85</v>
      </c>
      <c r="AW840" s="13" t="s">
        <v>39</v>
      </c>
      <c r="AX840" s="13" t="s">
        <v>77</v>
      </c>
      <c r="AY840" s="233" t="s">
        <v>168</v>
      </c>
    </row>
    <row r="841" s="14" customFormat="1">
      <c r="A841" s="14"/>
      <c r="B841" s="234"/>
      <c r="C841" s="235"/>
      <c r="D841" s="219" t="s">
        <v>182</v>
      </c>
      <c r="E841" s="236" t="s">
        <v>32</v>
      </c>
      <c r="F841" s="237" t="s">
        <v>85</v>
      </c>
      <c r="G841" s="235"/>
      <c r="H841" s="238">
        <v>1</v>
      </c>
      <c r="I841" s="239"/>
      <c r="J841" s="235"/>
      <c r="K841" s="235"/>
      <c r="L841" s="240"/>
      <c r="M841" s="241"/>
      <c r="N841" s="242"/>
      <c r="O841" s="242"/>
      <c r="P841" s="242"/>
      <c r="Q841" s="242"/>
      <c r="R841" s="242"/>
      <c r="S841" s="242"/>
      <c r="T841" s="243"/>
      <c r="U841" s="14"/>
      <c r="V841" s="14"/>
      <c r="W841" s="14"/>
      <c r="X841" s="14"/>
      <c r="Y841" s="14"/>
      <c r="Z841" s="14"/>
      <c r="AA841" s="14"/>
      <c r="AB841" s="14"/>
      <c r="AC841" s="14"/>
      <c r="AD841" s="14"/>
      <c r="AE841" s="14"/>
      <c r="AT841" s="244" t="s">
        <v>182</v>
      </c>
      <c r="AU841" s="244" t="s">
        <v>178</v>
      </c>
      <c r="AV841" s="14" t="s">
        <v>178</v>
      </c>
      <c r="AW841" s="14" t="s">
        <v>39</v>
      </c>
      <c r="AX841" s="14" t="s">
        <v>85</v>
      </c>
      <c r="AY841" s="244" t="s">
        <v>168</v>
      </c>
    </row>
    <row r="842" s="2" customFormat="1" ht="24.15" customHeight="1">
      <c r="A842" s="40"/>
      <c r="B842" s="41"/>
      <c r="C842" s="206" t="s">
        <v>784</v>
      </c>
      <c r="D842" s="206" t="s">
        <v>172</v>
      </c>
      <c r="E842" s="207" t="s">
        <v>785</v>
      </c>
      <c r="F842" s="208" t="s">
        <v>786</v>
      </c>
      <c r="G842" s="209" t="s">
        <v>715</v>
      </c>
      <c r="H842" s="210">
        <v>1</v>
      </c>
      <c r="I842" s="211"/>
      <c r="J842" s="212">
        <f>ROUND(I842*H842,2)</f>
        <v>0</v>
      </c>
      <c r="K842" s="208" t="s">
        <v>176</v>
      </c>
      <c r="L842" s="46"/>
      <c r="M842" s="213" t="s">
        <v>32</v>
      </c>
      <c r="N842" s="214" t="s">
        <v>49</v>
      </c>
      <c r="O842" s="86"/>
      <c r="P842" s="215">
        <f>O842*H842</f>
        <v>0</v>
      </c>
      <c r="Q842" s="215">
        <v>0</v>
      </c>
      <c r="R842" s="215">
        <f>Q842*H842</f>
        <v>0</v>
      </c>
      <c r="S842" s="215">
        <v>0</v>
      </c>
      <c r="T842" s="216">
        <f>S842*H842</f>
        <v>0</v>
      </c>
      <c r="U842" s="40"/>
      <c r="V842" s="40"/>
      <c r="W842" s="40"/>
      <c r="X842" s="40"/>
      <c r="Y842" s="40"/>
      <c r="Z842" s="40"/>
      <c r="AA842" s="40"/>
      <c r="AB842" s="40"/>
      <c r="AC842" s="40"/>
      <c r="AD842" s="40"/>
      <c r="AE842" s="40"/>
      <c r="AR842" s="217" t="s">
        <v>319</v>
      </c>
      <c r="AT842" s="217" t="s">
        <v>172</v>
      </c>
      <c r="AU842" s="217" t="s">
        <v>178</v>
      </c>
      <c r="AY842" s="18" t="s">
        <v>168</v>
      </c>
      <c r="BE842" s="218">
        <f>IF(N842="základní",J842,0)</f>
        <v>0</v>
      </c>
      <c r="BF842" s="218">
        <f>IF(N842="snížená",J842,0)</f>
        <v>0</v>
      </c>
      <c r="BG842" s="218">
        <f>IF(N842="zákl. přenesená",J842,0)</f>
        <v>0</v>
      </c>
      <c r="BH842" s="218">
        <f>IF(N842="sníž. přenesená",J842,0)</f>
        <v>0</v>
      </c>
      <c r="BI842" s="218">
        <f>IF(N842="nulová",J842,0)</f>
        <v>0</v>
      </c>
      <c r="BJ842" s="18" t="s">
        <v>178</v>
      </c>
      <c r="BK842" s="218">
        <f>ROUND(I842*H842,2)</f>
        <v>0</v>
      </c>
      <c r="BL842" s="18" t="s">
        <v>319</v>
      </c>
      <c r="BM842" s="217" t="s">
        <v>787</v>
      </c>
    </row>
    <row r="843" s="2" customFormat="1" ht="14.4" customHeight="1">
      <c r="A843" s="40"/>
      <c r="B843" s="41"/>
      <c r="C843" s="256" t="s">
        <v>788</v>
      </c>
      <c r="D843" s="256" t="s">
        <v>210</v>
      </c>
      <c r="E843" s="257" t="s">
        <v>789</v>
      </c>
      <c r="F843" s="258" t="s">
        <v>790</v>
      </c>
      <c r="G843" s="259" t="s">
        <v>715</v>
      </c>
      <c r="H843" s="260">
        <v>1</v>
      </c>
      <c r="I843" s="261"/>
      <c r="J843" s="262">
        <f>ROUND(I843*H843,2)</f>
        <v>0</v>
      </c>
      <c r="K843" s="258" t="s">
        <v>176</v>
      </c>
      <c r="L843" s="263"/>
      <c r="M843" s="264" t="s">
        <v>32</v>
      </c>
      <c r="N843" s="265" t="s">
        <v>49</v>
      </c>
      <c r="O843" s="86"/>
      <c r="P843" s="215">
        <f>O843*H843</f>
        <v>0</v>
      </c>
      <c r="Q843" s="215">
        <v>0.0023999999999999998</v>
      </c>
      <c r="R843" s="215">
        <f>Q843*H843</f>
        <v>0.0023999999999999998</v>
      </c>
      <c r="S843" s="215">
        <v>0</v>
      </c>
      <c r="T843" s="216">
        <f>S843*H843</f>
        <v>0</v>
      </c>
      <c r="U843" s="40"/>
      <c r="V843" s="40"/>
      <c r="W843" s="40"/>
      <c r="X843" s="40"/>
      <c r="Y843" s="40"/>
      <c r="Z843" s="40"/>
      <c r="AA843" s="40"/>
      <c r="AB843" s="40"/>
      <c r="AC843" s="40"/>
      <c r="AD843" s="40"/>
      <c r="AE843" s="40"/>
      <c r="AR843" s="217" t="s">
        <v>395</v>
      </c>
      <c r="AT843" s="217" t="s">
        <v>210</v>
      </c>
      <c r="AU843" s="217" t="s">
        <v>178</v>
      </c>
      <c r="AY843" s="18" t="s">
        <v>168</v>
      </c>
      <c r="BE843" s="218">
        <f>IF(N843="základní",J843,0)</f>
        <v>0</v>
      </c>
      <c r="BF843" s="218">
        <f>IF(N843="snížená",J843,0)</f>
        <v>0</v>
      </c>
      <c r="BG843" s="218">
        <f>IF(N843="zákl. přenesená",J843,0)</f>
        <v>0</v>
      </c>
      <c r="BH843" s="218">
        <f>IF(N843="sníž. přenesená",J843,0)</f>
        <v>0</v>
      </c>
      <c r="BI843" s="218">
        <f>IF(N843="nulová",J843,0)</f>
        <v>0</v>
      </c>
      <c r="BJ843" s="18" t="s">
        <v>178</v>
      </c>
      <c r="BK843" s="218">
        <f>ROUND(I843*H843,2)</f>
        <v>0</v>
      </c>
      <c r="BL843" s="18" t="s">
        <v>319</v>
      </c>
      <c r="BM843" s="217" t="s">
        <v>791</v>
      </c>
    </row>
    <row r="844" s="2" customFormat="1" ht="24.15" customHeight="1">
      <c r="A844" s="40"/>
      <c r="B844" s="41"/>
      <c r="C844" s="206" t="s">
        <v>792</v>
      </c>
      <c r="D844" s="206" t="s">
        <v>172</v>
      </c>
      <c r="E844" s="207" t="s">
        <v>793</v>
      </c>
      <c r="F844" s="208" t="s">
        <v>794</v>
      </c>
      <c r="G844" s="209" t="s">
        <v>715</v>
      </c>
      <c r="H844" s="210">
        <v>1</v>
      </c>
      <c r="I844" s="211"/>
      <c r="J844" s="212">
        <f>ROUND(I844*H844,2)</f>
        <v>0</v>
      </c>
      <c r="K844" s="208" t="s">
        <v>176</v>
      </c>
      <c r="L844" s="46"/>
      <c r="M844" s="213" t="s">
        <v>32</v>
      </c>
      <c r="N844" s="214" t="s">
        <v>49</v>
      </c>
      <c r="O844" s="86"/>
      <c r="P844" s="215">
        <f>O844*H844</f>
        <v>0</v>
      </c>
      <c r="Q844" s="215">
        <v>0</v>
      </c>
      <c r="R844" s="215">
        <f>Q844*H844</f>
        <v>0</v>
      </c>
      <c r="S844" s="215">
        <v>0</v>
      </c>
      <c r="T844" s="216">
        <f>S844*H844</f>
        <v>0</v>
      </c>
      <c r="U844" s="40"/>
      <c r="V844" s="40"/>
      <c r="W844" s="40"/>
      <c r="X844" s="40"/>
      <c r="Y844" s="40"/>
      <c r="Z844" s="40"/>
      <c r="AA844" s="40"/>
      <c r="AB844" s="40"/>
      <c r="AC844" s="40"/>
      <c r="AD844" s="40"/>
      <c r="AE844" s="40"/>
      <c r="AR844" s="217" t="s">
        <v>319</v>
      </c>
      <c r="AT844" s="217" t="s">
        <v>172</v>
      </c>
      <c r="AU844" s="217" t="s">
        <v>178</v>
      </c>
      <c r="AY844" s="18" t="s">
        <v>168</v>
      </c>
      <c r="BE844" s="218">
        <f>IF(N844="základní",J844,0)</f>
        <v>0</v>
      </c>
      <c r="BF844" s="218">
        <f>IF(N844="snížená",J844,0)</f>
        <v>0</v>
      </c>
      <c r="BG844" s="218">
        <f>IF(N844="zákl. přenesená",J844,0)</f>
        <v>0</v>
      </c>
      <c r="BH844" s="218">
        <f>IF(N844="sníž. přenesená",J844,0)</f>
        <v>0</v>
      </c>
      <c r="BI844" s="218">
        <f>IF(N844="nulová",J844,0)</f>
        <v>0</v>
      </c>
      <c r="BJ844" s="18" t="s">
        <v>178</v>
      </c>
      <c r="BK844" s="218">
        <f>ROUND(I844*H844,2)</f>
        <v>0</v>
      </c>
      <c r="BL844" s="18" t="s">
        <v>319</v>
      </c>
      <c r="BM844" s="217" t="s">
        <v>795</v>
      </c>
    </row>
    <row r="845" s="2" customFormat="1" ht="24.15" customHeight="1">
      <c r="A845" s="40"/>
      <c r="B845" s="41"/>
      <c r="C845" s="256" t="s">
        <v>796</v>
      </c>
      <c r="D845" s="256" t="s">
        <v>210</v>
      </c>
      <c r="E845" s="257" t="s">
        <v>797</v>
      </c>
      <c r="F845" s="258" t="s">
        <v>798</v>
      </c>
      <c r="G845" s="259" t="s">
        <v>32</v>
      </c>
      <c r="H845" s="260">
        <v>1</v>
      </c>
      <c r="I845" s="261"/>
      <c r="J845" s="262">
        <f>ROUND(I845*H845,2)</f>
        <v>0</v>
      </c>
      <c r="K845" s="258" t="s">
        <v>32</v>
      </c>
      <c r="L845" s="263"/>
      <c r="M845" s="264" t="s">
        <v>32</v>
      </c>
      <c r="N845" s="265" t="s">
        <v>49</v>
      </c>
      <c r="O845" s="86"/>
      <c r="P845" s="215">
        <f>O845*H845</f>
        <v>0</v>
      </c>
      <c r="Q845" s="215">
        <v>0</v>
      </c>
      <c r="R845" s="215">
        <f>Q845*H845</f>
        <v>0</v>
      </c>
      <c r="S845" s="215">
        <v>0</v>
      </c>
      <c r="T845" s="216">
        <f>S845*H845</f>
        <v>0</v>
      </c>
      <c r="U845" s="40"/>
      <c r="V845" s="40"/>
      <c r="W845" s="40"/>
      <c r="X845" s="40"/>
      <c r="Y845" s="40"/>
      <c r="Z845" s="40"/>
      <c r="AA845" s="40"/>
      <c r="AB845" s="40"/>
      <c r="AC845" s="40"/>
      <c r="AD845" s="40"/>
      <c r="AE845" s="40"/>
      <c r="AR845" s="217" t="s">
        <v>395</v>
      </c>
      <c r="AT845" s="217" t="s">
        <v>210</v>
      </c>
      <c r="AU845" s="217" t="s">
        <v>178</v>
      </c>
      <c r="AY845" s="18" t="s">
        <v>168</v>
      </c>
      <c r="BE845" s="218">
        <f>IF(N845="základní",J845,0)</f>
        <v>0</v>
      </c>
      <c r="BF845" s="218">
        <f>IF(N845="snížená",J845,0)</f>
        <v>0</v>
      </c>
      <c r="BG845" s="218">
        <f>IF(N845="zákl. přenesená",J845,0)</f>
        <v>0</v>
      </c>
      <c r="BH845" s="218">
        <f>IF(N845="sníž. přenesená",J845,0)</f>
        <v>0</v>
      </c>
      <c r="BI845" s="218">
        <f>IF(N845="nulová",J845,0)</f>
        <v>0</v>
      </c>
      <c r="BJ845" s="18" t="s">
        <v>178</v>
      </c>
      <c r="BK845" s="218">
        <f>ROUND(I845*H845,2)</f>
        <v>0</v>
      </c>
      <c r="BL845" s="18" t="s">
        <v>319</v>
      </c>
      <c r="BM845" s="217" t="s">
        <v>799</v>
      </c>
    </row>
    <row r="846" s="2" customFormat="1" ht="37.8" customHeight="1">
      <c r="A846" s="40"/>
      <c r="B846" s="41"/>
      <c r="C846" s="206" t="s">
        <v>800</v>
      </c>
      <c r="D846" s="206" t="s">
        <v>172</v>
      </c>
      <c r="E846" s="207" t="s">
        <v>801</v>
      </c>
      <c r="F846" s="208" t="s">
        <v>802</v>
      </c>
      <c r="G846" s="209" t="s">
        <v>599</v>
      </c>
      <c r="H846" s="266"/>
      <c r="I846" s="211"/>
      <c r="J846" s="212">
        <f>ROUND(I846*H846,2)</f>
        <v>0</v>
      </c>
      <c r="K846" s="208" t="s">
        <v>176</v>
      </c>
      <c r="L846" s="46"/>
      <c r="M846" s="213" t="s">
        <v>32</v>
      </c>
      <c r="N846" s="214" t="s">
        <v>49</v>
      </c>
      <c r="O846" s="86"/>
      <c r="P846" s="215">
        <f>O846*H846</f>
        <v>0</v>
      </c>
      <c r="Q846" s="215">
        <v>0</v>
      </c>
      <c r="R846" s="215">
        <f>Q846*H846</f>
        <v>0</v>
      </c>
      <c r="S846" s="215">
        <v>0</v>
      </c>
      <c r="T846" s="216">
        <f>S846*H846</f>
        <v>0</v>
      </c>
      <c r="U846" s="40"/>
      <c r="V846" s="40"/>
      <c r="W846" s="40"/>
      <c r="X846" s="40"/>
      <c r="Y846" s="40"/>
      <c r="Z846" s="40"/>
      <c r="AA846" s="40"/>
      <c r="AB846" s="40"/>
      <c r="AC846" s="40"/>
      <c r="AD846" s="40"/>
      <c r="AE846" s="40"/>
      <c r="AR846" s="217" t="s">
        <v>319</v>
      </c>
      <c r="AT846" s="217" t="s">
        <v>172</v>
      </c>
      <c r="AU846" s="217" t="s">
        <v>178</v>
      </c>
      <c r="AY846" s="18" t="s">
        <v>168</v>
      </c>
      <c r="BE846" s="218">
        <f>IF(N846="základní",J846,0)</f>
        <v>0</v>
      </c>
      <c r="BF846" s="218">
        <f>IF(N846="snížená",J846,0)</f>
        <v>0</v>
      </c>
      <c r="BG846" s="218">
        <f>IF(N846="zákl. přenesená",J846,0)</f>
        <v>0</v>
      </c>
      <c r="BH846" s="218">
        <f>IF(N846="sníž. přenesená",J846,0)</f>
        <v>0</v>
      </c>
      <c r="BI846" s="218">
        <f>IF(N846="nulová",J846,0)</f>
        <v>0</v>
      </c>
      <c r="BJ846" s="18" t="s">
        <v>178</v>
      </c>
      <c r="BK846" s="218">
        <f>ROUND(I846*H846,2)</f>
        <v>0</v>
      </c>
      <c r="BL846" s="18" t="s">
        <v>319</v>
      </c>
      <c r="BM846" s="217" t="s">
        <v>803</v>
      </c>
    </row>
    <row r="847" s="2" customFormat="1">
      <c r="A847" s="40"/>
      <c r="B847" s="41"/>
      <c r="C847" s="42"/>
      <c r="D847" s="219" t="s">
        <v>180</v>
      </c>
      <c r="E847" s="42"/>
      <c r="F847" s="220" t="s">
        <v>804</v>
      </c>
      <c r="G847" s="42"/>
      <c r="H847" s="42"/>
      <c r="I847" s="221"/>
      <c r="J847" s="42"/>
      <c r="K847" s="42"/>
      <c r="L847" s="46"/>
      <c r="M847" s="222"/>
      <c r="N847" s="223"/>
      <c r="O847" s="86"/>
      <c r="P847" s="86"/>
      <c r="Q847" s="86"/>
      <c r="R847" s="86"/>
      <c r="S847" s="86"/>
      <c r="T847" s="87"/>
      <c r="U847" s="40"/>
      <c r="V847" s="40"/>
      <c r="W847" s="40"/>
      <c r="X847" s="40"/>
      <c r="Y847" s="40"/>
      <c r="Z847" s="40"/>
      <c r="AA847" s="40"/>
      <c r="AB847" s="40"/>
      <c r="AC847" s="40"/>
      <c r="AD847" s="40"/>
      <c r="AE847" s="40"/>
      <c r="AT847" s="18" t="s">
        <v>180</v>
      </c>
      <c r="AU847" s="18" t="s">
        <v>178</v>
      </c>
    </row>
    <row r="848" s="12" customFormat="1" ht="22.8" customHeight="1">
      <c r="A848" s="12"/>
      <c r="B848" s="190"/>
      <c r="C848" s="191"/>
      <c r="D848" s="192" t="s">
        <v>76</v>
      </c>
      <c r="E848" s="204" t="s">
        <v>805</v>
      </c>
      <c r="F848" s="204" t="s">
        <v>806</v>
      </c>
      <c r="G848" s="191"/>
      <c r="H848" s="191"/>
      <c r="I848" s="194"/>
      <c r="J848" s="205">
        <f>BK848</f>
        <v>0</v>
      </c>
      <c r="K848" s="191"/>
      <c r="L848" s="196"/>
      <c r="M848" s="197"/>
      <c r="N848" s="198"/>
      <c r="O848" s="198"/>
      <c r="P848" s="199">
        <f>SUM(P849:P857)</f>
        <v>0</v>
      </c>
      <c r="Q848" s="198"/>
      <c r="R848" s="199">
        <f>SUM(R849:R857)</f>
        <v>0.000408</v>
      </c>
      <c r="S848" s="198"/>
      <c r="T848" s="200">
        <f>SUM(T849:T857)</f>
        <v>0.10879999999999999</v>
      </c>
      <c r="U848" s="12"/>
      <c r="V848" s="12"/>
      <c r="W848" s="12"/>
      <c r="X848" s="12"/>
      <c r="Y848" s="12"/>
      <c r="Z848" s="12"/>
      <c r="AA848" s="12"/>
      <c r="AB848" s="12"/>
      <c r="AC848" s="12"/>
      <c r="AD848" s="12"/>
      <c r="AE848" s="12"/>
      <c r="AR848" s="201" t="s">
        <v>178</v>
      </c>
      <c r="AT848" s="202" t="s">
        <v>76</v>
      </c>
      <c r="AU848" s="202" t="s">
        <v>85</v>
      </c>
      <c r="AY848" s="201" t="s">
        <v>168</v>
      </c>
      <c r="BK848" s="203">
        <f>SUM(BK849:BK857)</f>
        <v>0</v>
      </c>
    </row>
    <row r="849" s="2" customFormat="1" ht="24.15" customHeight="1">
      <c r="A849" s="40"/>
      <c r="B849" s="41"/>
      <c r="C849" s="206" t="s">
        <v>807</v>
      </c>
      <c r="D849" s="206" t="s">
        <v>172</v>
      </c>
      <c r="E849" s="207" t="s">
        <v>808</v>
      </c>
      <c r="F849" s="208" t="s">
        <v>809</v>
      </c>
      <c r="G849" s="209" t="s">
        <v>278</v>
      </c>
      <c r="H849" s="210">
        <v>6.7999999999999998</v>
      </c>
      <c r="I849" s="211"/>
      <c r="J849" s="212">
        <f>ROUND(I849*H849,2)</f>
        <v>0</v>
      </c>
      <c r="K849" s="208" t="s">
        <v>176</v>
      </c>
      <c r="L849" s="46"/>
      <c r="M849" s="213" t="s">
        <v>32</v>
      </c>
      <c r="N849" s="214" t="s">
        <v>49</v>
      </c>
      <c r="O849" s="86"/>
      <c r="P849" s="215">
        <f>O849*H849</f>
        <v>0</v>
      </c>
      <c r="Q849" s="215">
        <v>6.0000000000000002E-05</v>
      </c>
      <c r="R849" s="215">
        <f>Q849*H849</f>
        <v>0.000408</v>
      </c>
      <c r="S849" s="215">
        <v>0</v>
      </c>
      <c r="T849" s="216">
        <f>S849*H849</f>
        <v>0</v>
      </c>
      <c r="U849" s="40"/>
      <c r="V849" s="40"/>
      <c r="W849" s="40"/>
      <c r="X849" s="40"/>
      <c r="Y849" s="40"/>
      <c r="Z849" s="40"/>
      <c r="AA849" s="40"/>
      <c r="AB849" s="40"/>
      <c r="AC849" s="40"/>
      <c r="AD849" s="40"/>
      <c r="AE849" s="40"/>
      <c r="AR849" s="217" t="s">
        <v>319</v>
      </c>
      <c r="AT849" s="217" t="s">
        <v>172</v>
      </c>
      <c r="AU849" s="217" t="s">
        <v>178</v>
      </c>
      <c r="AY849" s="18" t="s">
        <v>168</v>
      </c>
      <c r="BE849" s="218">
        <f>IF(N849="základní",J849,0)</f>
        <v>0</v>
      </c>
      <c r="BF849" s="218">
        <f>IF(N849="snížená",J849,0)</f>
        <v>0</v>
      </c>
      <c r="BG849" s="218">
        <f>IF(N849="zákl. přenesená",J849,0)</f>
        <v>0</v>
      </c>
      <c r="BH849" s="218">
        <f>IF(N849="sníž. přenesená",J849,0)</f>
        <v>0</v>
      </c>
      <c r="BI849" s="218">
        <f>IF(N849="nulová",J849,0)</f>
        <v>0</v>
      </c>
      <c r="BJ849" s="18" t="s">
        <v>178</v>
      </c>
      <c r="BK849" s="218">
        <f>ROUND(I849*H849,2)</f>
        <v>0</v>
      </c>
      <c r="BL849" s="18" t="s">
        <v>319</v>
      </c>
      <c r="BM849" s="217" t="s">
        <v>810</v>
      </c>
    </row>
    <row r="850" s="2" customFormat="1">
      <c r="A850" s="40"/>
      <c r="B850" s="41"/>
      <c r="C850" s="42"/>
      <c r="D850" s="219" t="s">
        <v>180</v>
      </c>
      <c r="E850" s="42"/>
      <c r="F850" s="220" t="s">
        <v>811</v>
      </c>
      <c r="G850" s="42"/>
      <c r="H850" s="42"/>
      <c r="I850" s="221"/>
      <c r="J850" s="42"/>
      <c r="K850" s="42"/>
      <c r="L850" s="46"/>
      <c r="M850" s="222"/>
      <c r="N850" s="223"/>
      <c r="O850" s="86"/>
      <c r="P850" s="86"/>
      <c r="Q850" s="86"/>
      <c r="R850" s="86"/>
      <c r="S850" s="86"/>
      <c r="T850" s="87"/>
      <c r="U850" s="40"/>
      <c r="V850" s="40"/>
      <c r="W850" s="40"/>
      <c r="X850" s="40"/>
      <c r="Y850" s="40"/>
      <c r="Z850" s="40"/>
      <c r="AA850" s="40"/>
      <c r="AB850" s="40"/>
      <c r="AC850" s="40"/>
      <c r="AD850" s="40"/>
      <c r="AE850" s="40"/>
      <c r="AT850" s="18" t="s">
        <v>180</v>
      </c>
      <c r="AU850" s="18" t="s">
        <v>178</v>
      </c>
    </row>
    <row r="851" s="13" customFormat="1">
      <c r="A851" s="13"/>
      <c r="B851" s="224"/>
      <c r="C851" s="225"/>
      <c r="D851" s="219" t="s">
        <v>182</v>
      </c>
      <c r="E851" s="226" t="s">
        <v>32</v>
      </c>
      <c r="F851" s="227" t="s">
        <v>812</v>
      </c>
      <c r="G851" s="225"/>
      <c r="H851" s="226" t="s">
        <v>32</v>
      </c>
      <c r="I851" s="228"/>
      <c r="J851" s="225"/>
      <c r="K851" s="225"/>
      <c r="L851" s="229"/>
      <c r="M851" s="230"/>
      <c r="N851" s="231"/>
      <c r="O851" s="231"/>
      <c r="P851" s="231"/>
      <c r="Q851" s="231"/>
      <c r="R851" s="231"/>
      <c r="S851" s="231"/>
      <c r="T851" s="232"/>
      <c r="U851" s="13"/>
      <c r="V851" s="13"/>
      <c r="W851" s="13"/>
      <c r="X851" s="13"/>
      <c r="Y851" s="13"/>
      <c r="Z851" s="13"/>
      <c r="AA851" s="13"/>
      <c r="AB851" s="13"/>
      <c r="AC851" s="13"/>
      <c r="AD851" s="13"/>
      <c r="AE851" s="13"/>
      <c r="AT851" s="233" t="s">
        <v>182</v>
      </c>
      <c r="AU851" s="233" t="s">
        <v>178</v>
      </c>
      <c r="AV851" s="13" t="s">
        <v>85</v>
      </c>
      <c r="AW851" s="13" t="s">
        <v>39</v>
      </c>
      <c r="AX851" s="13" t="s">
        <v>77</v>
      </c>
      <c r="AY851" s="233" t="s">
        <v>168</v>
      </c>
    </row>
    <row r="852" s="14" customFormat="1">
      <c r="A852" s="14"/>
      <c r="B852" s="234"/>
      <c r="C852" s="235"/>
      <c r="D852" s="219" t="s">
        <v>182</v>
      </c>
      <c r="E852" s="236" t="s">
        <v>32</v>
      </c>
      <c r="F852" s="237" t="s">
        <v>813</v>
      </c>
      <c r="G852" s="235"/>
      <c r="H852" s="238">
        <v>6.7999999999999998</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182</v>
      </c>
      <c r="AU852" s="244" t="s">
        <v>178</v>
      </c>
      <c r="AV852" s="14" t="s">
        <v>178</v>
      </c>
      <c r="AW852" s="14" t="s">
        <v>39</v>
      </c>
      <c r="AX852" s="14" t="s">
        <v>85</v>
      </c>
      <c r="AY852" s="244" t="s">
        <v>168</v>
      </c>
    </row>
    <row r="853" s="2" customFormat="1" ht="24.15" customHeight="1">
      <c r="A853" s="40"/>
      <c r="B853" s="41"/>
      <c r="C853" s="206" t="s">
        <v>814</v>
      </c>
      <c r="D853" s="206" t="s">
        <v>172</v>
      </c>
      <c r="E853" s="207" t="s">
        <v>815</v>
      </c>
      <c r="F853" s="208" t="s">
        <v>816</v>
      </c>
      <c r="G853" s="209" t="s">
        <v>278</v>
      </c>
      <c r="H853" s="210">
        <v>6.7999999999999998</v>
      </c>
      <c r="I853" s="211"/>
      <c r="J853" s="212">
        <f>ROUND(I853*H853,2)</f>
        <v>0</v>
      </c>
      <c r="K853" s="208" t="s">
        <v>176</v>
      </c>
      <c r="L853" s="46"/>
      <c r="M853" s="213" t="s">
        <v>32</v>
      </c>
      <c r="N853" s="214" t="s">
        <v>49</v>
      </c>
      <c r="O853" s="86"/>
      <c r="P853" s="215">
        <f>O853*H853</f>
        <v>0</v>
      </c>
      <c r="Q853" s="215">
        <v>0</v>
      </c>
      <c r="R853" s="215">
        <f>Q853*H853</f>
        <v>0</v>
      </c>
      <c r="S853" s="215">
        <v>0.016</v>
      </c>
      <c r="T853" s="216">
        <f>S853*H853</f>
        <v>0.10879999999999999</v>
      </c>
      <c r="U853" s="40"/>
      <c r="V853" s="40"/>
      <c r="W853" s="40"/>
      <c r="X853" s="40"/>
      <c r="Y853" s="40"/>
      <c r="Z853" s="40"/>
      <c r="AA853" s="40"/>
      <c r="AB853" s="40"/>
      <c r="AC853" s="40"/>
      <c r="AD853" s="40"/>
      <c r="AE853" s="40"/>
      <c r="AR853" s="217" t="s">
        <v>319</v>
      </c>
      <c r="AT853" s="217" t="s">
        <v>172</v>
      </c>
      <c r="AU853" s="217" t="s">
        <v>178</v>
      </c>
      <c r="AY853" s="18" t="s">
        <v>168</v>
      </c>
      <c r="BE853" s="218">
        <f>IF(N853="základní",J853,0)</f>
        <v>0</v>
      </c>
      <c r="BF853" s="218">
        <f>IF(N853="snížená",J853,0)</f>
        <v>0</v>
      </c>
      <c r="BG853" s="218">
        <f>IF(N853="zákl. přenesená",J853,0)</f>
        <v>0</v>
      </c>
      <c r="BH853" s="218">
        <f>IF(N853="sníž. přenesená",J853,0)</f>
        <v>0</v>
      </c>
      <c r="BI853" s="218">
        <f>IF(N853="nulová",J853,0)</f>
        <v>0</v>
      </c>
      <c r="BJ853" s="18" t="s">
        <v>178</v>
      </c>
      <c r="BK853" s="218">
        <f>ROUND(I853*H853,2)</f>
        <v>0</v>
      </c>
      <c r="BL853" s="18" t="s">
        <v>319</v>
      </c>
      <c r="BM853" s="217" t="s">
        <v>817</v>
      </c>
    </row>
    <row r="854" s="13" customFormat="1">
      <c r="A854" s="13"/>
      <c r="B854" s="224"/>
      <c r="C854" s="225"/>
      <c r="D854" s="219" t="s">
        <v>182</v>
      </c>
      <c r="E854" s="226" t="s">
        <v>32</v>
      </c>
      <c r="F854" s="227" t="s">
        <v>812</v>
      </c>
      <c r="G854" s="225"/>
      <c r="H854" s="226" t="s">
        <v>32</v>
      </c>
      <c r="I854" s="228"/>
      <c r="J854" s="225"/>
      <c r="K854" s="225"/>
      <c r="L854" s="229"/>
      <c r="M854" s="230"/>
      <c r="N854" s="231"/>
      <c r="O854" s="231"/>
      <c r="P854" s="231"/>
      <c r="Q854" s="231"/>
      <c r="R854" s="231"/>
      <c r="S854" s="231"/>
      <c r="T854" s="232"/>
      <c r="U854" s="13"/>
      <c r="V854" s="13"/>
      <c r="W854" s="13"/>
      <c r="X854" s="13"/>
      <c r="Y854" s="13"/>
      <c r="Z854" s="13"/>
      <c r="AA854" s="13"/>
      <c r="AB854" s="13"/>
      <c r="AC854" s="13"/>
      <c r="AD854" s="13"/>
      <c r="AE854" s="13"/>
      <c r="AT854" s="233" t="s">
        <v>182</v>
      </c>
      <c r="AU854" s="233" t="s">
        <v>178</v>
      </c>
      <c r="AV854" s="13" t="s">
        <v>85</v>
      </c>
      <c r="AW854" s="13" t="s">
        <v>39</v>
      </c>
      <c r="AX854" s="13" t="s">
        <v>77</v>
      </c>
      <c r="AY854" s="233" t="s">
        <v>168</v>
      </c>
    </row>
    <row r="855" s="14" customFormat="1">
      <c r="A855" s="14"/>
      <c r="B855" s="234"/>
      <c r="C855" s="235"/>
      <c r="D855" s="219" t="s">
        <v>182</v>
      </c>
      <c r="E855" s="236" t="s">
        <v>32</v>
      </c>
      <c r="F855" s="237" t="s">
        <v>813</v>
      </c>
      <c r="G855" s="235"/>
      <c r="H855" s="238">
        <v>6.7999999999999998</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182</v>
      </c>
      <c r="AU855" s="244" t="s">
        <v>178</v>
      </c>
      <c r="AV855" s="14" t="s">
        <v>178</v>
      </c>
      <c r="AW855" s="14" t="s">
        <v>39</v>
      </c>
      <c r="AX855" s="14" t="s">
        <v>85</v>
      </c>
      <c r="AY855" s="244" t="s">
        <v>168</v>
      </c>
    </row>
    <row r="856" s="2" customFormat="1" ht="37.8" customHeight="1">
      <c r="A856" s="40"/>
      <c r="B856" s="41"/>
      <c r="C856" s="206" t="s">
        <v>818</v>
      </c>
      <c r="D856" s="206" t="s">
        <v>172</v>
      </c>
      <c r="E856" s="207" t="s">
        <v>819</v>
      </c>
      <c r="F856" s="208" t="s">
        <v>820</v>
      </c>
      <c r="G856" s="209" t="s">
        <v>599</v>
      </c>
      <c r="H856" s="266"/>
      <c r="I856" s="211"/>
      <c r="J856" s="212">
        <f>ROUND(I856*H856,2)</f>
        <v>0</v>
      </c>
      <c r="K856" s="208" t="s">
        <v>176</v>
      </c>
      <c r="L856" s="46"/>
      <c r="M856" s="213" t="s">
        <v>32</v>
      </c>
      <c r="N856" s="214" t="s">
        <v>49</v>
      </c>
      <c r="O856" s="86"/>
      <c r="P856" s="215">
        <f>O856*H856</f>
        <v>0</v>
      </c>
      <c r="Q856" s="215">
        <v>0</v>
      </c>
      <c r="R856" s="215">
        <f>Q856*H856</f>
        <v>0</v>
      </c>
      <c r="S856" s="215">
        <v>0</v>
      </c>
      <c r="T856" s="216">
        <f>S856*H856</f>
        <v>0</v>
      </c>
      <c r="U856" s="40"/>
      <c r="V856" s="40"/>
      <c r="W856" s="40"/>
      <c r="X856" s="40"/>
      <c r="Y856" s="40"/>
      <c r="Z856" s="40"/>
      <c r="AA856" s="40"/>
      <c r="AB856" s="40"/>
      <c r="AC856" s="40"/>
      <c r="AD856" s="40"/>
      <c r="AE856" s="40"/>
      <c r="AR856" s="217" t="s">
        <v>319</v>
      </c>
      <c r="AT856" s="217" t="s">
        <v>172</v>
      </c>
      <c r="AU856" s="217" t="s">
        <v>178</v>
      </c>
      <c r="AY856" s="18" t="s">
        <v>168</v>
      </c>
      <c r="BE856" s="218">
        <f>IF(N856="základní",J856,0)</f>
        <v>0</v>
      </c>
      <c r="BF856" s="218">
        <f>IF(N856="snížená",J856,0)</f>
        <v>0</v>
      </c>
      <c r="BG856" s="218">
        <f>IF(N856="zákl. přenesená",J856,0)</f>
        <v>0</v>
      </c>
      <c r="BH856" s="218">
        <f>IF(N856="sníž. přenesená",J856,0)</f>
        <v>0</v>
      </c>
      <c r="BI856" s="218">
        <f>IF(N856="nulová",J856,0)</f>
        <v>0</v>
      </c>
      <c r="BJ856" s="18" t="s">
        <v>178</v>
      </c>
      <c r="BK856" s="218">
        <f>ROUND(I856*H856,2)</f>
        <v>0</v>
      </c>
      <c r="BL856" s="18" t="s">
        <v>319</v>
      </c>
      <c r="BM856" s="217" t="s">
        <v>821</v>
      </c>
    </row>
    <row r="857" s="2" customFormat="1">
      <c r="A857" s="40"/>
      <c r="B857" s="41"/>
      <c r="C857" s="42"/>
      <c r="D857" s="219" t="s">
        <v>180</v>
      </c>
      <c r="E857" s="42"/>
      <c r="F857" s="220" t="s">
        <v>822</v>
      </c>
      <c r="G857" s="42"/>
      <c r="H857" s="42"/>
      <c r="I857" s="221"/>
      <c r="J857" s="42"/>
      <c r="K857" s="42"/>
      <c r="L857" s="46"/>
      <c r="M857" s="222"/>
      <c r="N857" s="223"/>
      <c r="O857" s="86"/>
      <c r="P857" s="86"/>
      <c r="Q857" s="86"/>
      <c r="R857" s="86"/>
      <c r="S857" s="86"/>
      <c r="T857" s="87"/>
      <c r="U857" s="40"/>
      <c r="V857" s="40"/>
      <c r="W857" s="40"/>
      <c r="X857" s="40"/>
      <c r="Y857" s="40"/>
      <c r="Z857" s="40"/>
      <c r="AA857" s="40"/>
      <c r="AB857" s="40"/>
      <c r="AC857" s="40"/>
      <c r="AD857" s="40"/>
      <c r="AE857" s="40"/>
      <c r="AT857" s="18" t="s">
        <v>180</v>
      </c>
      <c r="AU857" s="18" t="s">
        <v>178</v>
      </c>
    </row>
    <row r="858" s="12" customFormat="1" ht="22.8" customHeight="1">
      <c r="A858" s="12"/>
      <c r="B858" s="190"/>
      <c r="C858" s="191"/>
      <c r="D858" s="192" t="s">
        <v>76</v>
      </c>
      <c r="E858" s="204" t="s">
        <v>823</v>
      </c>
      <c r="F858" s="204" t="s">
        <v>824</v>
      </c>
      <c r="G858" s="191"/>
      <c r="H858" s="191"/>
      <c r="I858" s="194"/>
      <c r="J858" s="205">
        <f>BK858</f>
        <v>0</v>
      </c>
      <c r="K858" s="191"/>
      <c r="L858" s="196"/>
      <c r="M858" s="197"/>
      <c r="N858" s="198"/>
      <c r="O858" s="198"/>
      <c r="P858" s="199">
        <f>SUM(P859:P905)</f>
        <v>0</v>
      </c>
      <c r="Q858" s="198"/>
      <c r="R858" s="199">
        <f>SUM(R859:R905)</f>
        <v>0.17329549999999999</v>
      </c>
      <c r="S858" s="198"/>
      <c r="T858" s="200">
        <f>SUM(T859:T905)</f>
        <v>0.49362819999999996</v>
      </c>
      <c r="U858" s="12"/>
      <c r="V858" s="12"/>
      <c r="W858" s="12"/>
      <c r="X858" s="12"/>
      <c r="Y858" s="12"/>
      <c r="Z858" s="12"/>
      <c r="AA858" s="12"/>
      <c r="AB858" s="12"/>
      <c r="AC858" s="12"/>
      <c r="AD858" s="12"/>
      <c r="AE858" s="12"/>
      <c r="AR858" s="201" t="s">
        <v>178</v>
      </c>
      <c r="AT858" s="202" t="s">
        <v>76</v>
      </c>
      <c r="AU858" s="202" t="s">
        <v>85</v>
      </c>
      <c r="AY858" s="201" t="s">
        <v>168</v>
      </c>
      <c r="BK858" s="203">
        <f>SUM(BK859:BK905)</f>
        <v>0</v>
      </c>
    </row>
    <row r="859" s="2" customFormat="1" ht="24.15" customHeight="1">
      <c r="A859" s="40"/>
      <c r="B859" s="41"/>
      <c r="C859" s="206" t="s">
        <v>825</v>
      </c>
      <c r="D859" s="206" t="s">
        <v>172</v>
      </c>
      <c r="E859" s="207" t="s">
        <v>826</v>
      </c>
      <c r="F859" s="208" t="s">
        <v>827</v>
      </c>
      <c r="G859" s="209" t="s">
        <v>175</v>
      </c>
      <c r="H859" s="210">
        <v>5.0599999999999996</v>
      </c>
      <c r="I859" s="211"/>
      <c r="J859" s="212">
        <f>ROUND(I859*H859,2)</f>
        <v>0</v>
      </c>
      <c r="K859" s="208" t="s">
        <v>176</v>
      </c>
      <c r="L859" s="46"/>
      <c r="M859" s="213" t="s">
        <v>32</v>
      </c>
      <c r="N859" s="214" t="s">
        <v>49</v>
      </c>
      <c r="O859" s="86"/>
      <c r="P859" s="215">
        <f>O859*H859</f>
        <v>0</v>
      </c>
      <c r="Q859" s="215">
        <v>5.0000000000000002E-05</v>
      </c>
      <c r="R859" s="215">
        <f>Q859*H859</f>
        <v>0.00025299999999999997</v>
      </c>
      <c r="S859" s="215">
        <v>0</v>
      </c>
      <c r="T859" s="216">
        <f>S859*H859</f>
        <v>0</v>
      </c>
      <c r="U859" s="40"/>
      <c r="V859" s="40"/>
      <c r="W859" s="40"/>
      <c r="X859" s="40"/>
      <c r="Y859" s="40"/>
      <c r="Z859" s="40"/>
      <c r="AA859" s="40"/>
      <c r="AB859" s="40"/>
      <c r="AC859" s="40"/>
      <c r="AD859" s="40"/>
      <c r="AE859" s="40"/>
      <c r="AR859" s="217" t="s">
        <v>319</v>
      </c>
      <c r="AT859" s="217" t="s">
        <v>172</v>
      </c>
      <c r="AU859" s="217" t="s">
        <v>178</v>
      </c>
      <c r="AY859" s="18" t="s">
        <v>168</v>
      </c>
      <c r="BE859" s="218">
        <f>IF(N859="základní",J859,0)</f>
        <v>0</v>
      </c>
      <c r="BF859" s="218">
        <f>IF(N859="snížená",J859,0)</f>
        <v>0</v>
      </c>
      <c r="BG859" s="218">
        <f>IF(N859="zákl. přenesená",J859,0)</f>
        <v>0</v>
      </c>
      <c r="BH859" s="218">
        <f>IF(N859="sníž. přenesená",J859,0)</f>
        <v>0</v>
      </c>
      <c r="BI859" s="218">
        <f>IF(N859="nulová",J859,0)</f>
        <v>0</v>
      </c>
      <c r="BJ859" s="18" t="s">
        <v>178</v>
      </c>
      <c r="BK859" s="218">
        <f>ROUND(I859*H859,2)</f>
        <v>0</v>
      </c>
      <c r="BL859" s="18" t="s">
        <v>319</v>
      </c>
      <c r="BM859" s="217" t="s">
        <v>828</v>
      </c>
    </row>
    <row r="860" s="13" customFormat="1">
      <c r="A860" s="13"/>
      <c r="B860" s="224"/>
      <c r="C860" s="225"/>
      <c r="D860" s="219" t="s">
        <v>182</v>
      </c>
      <c r="E860" s="226" t="s">
        <v>32</v>
      </c>
      <c r="F860" s="227" t="s">
        <v>238</v>
      </c>
      <c r="G860" s="225"/>
      <c r="H860" s="226" t="s">
        <v>32</v>
      </c>
      <c r="I860" s="228"/>
      <c r="J860" s="225"/>
      <c r="K860" s="225"/>
      <c r="L860" s="229"/>
      <c r="M860" s="230"/>
      <c r="N860" s="231"/>
      <c r="O860" s="231"/>
      <c r="P860" s="231"/>
      <c r="Q860" s="231"/>
      <c r="R860" s="231"/>
      <c r="S860" s="231"/>
      <c r="T860" s="232"/>
      <c r="U860" s="13"/>
      <c r="V860" s="13"/>
      <c r="W860" s="13"/>
      <c r="X860" s="13"/>
      <c r="Y860" s="13"/>
      <c r="Z860" s="13"/>
      <c r="AA860" s="13"/>
      <c r="AB860" s="13"/>
      <c r="AC860" s="13"/>
      <c r="AD860" s="13"/>
      <c r="AE860" s="13"/>
      <c r="AT860" s="233" t="s">
        <v>182</v>
      </c>
      <c r="AU860" s="233" t="s">
        <v>178</v>
      </c>
      <c r="AV860" s="13" t="s">
        <v>85</v>
      </c>
      <c r="AW860" s="13" t="s">
        <v>39</v>
      </c>
      <c r="AX860" s="13" t="s">
        <v>77</v>
      </c>
      <c r="AY860" s="233" t="s">
        <v>168</v>
      </c>
    </row>
    <row r="861" s="14" customFormat="1">
      <c r="A861" s="14"/>
      <c r="B861" s="234"/>
      <c r="C861" s="235"/>
      <c r="D861" s="219" t="s">
        <v>182</v>
      </c>
      <c r="E861" s="236" t="s">
        <v>32</v>
      </c>
      <c r="F861" s="237" t="s">
        <v>473</v>
      </c>
      <c r="G861" s="235"/>
      <c r="H861" s="238">
        <v>5.0599999999999996</v>
      </c>
      <c r="I861" s="239"/>
      <c r="J861" s="235"/>
      <c r="K861" s="235"/>
      <c r="L861" s="240"/>
      <c r="M861" s="241"/>
      <c r="N861" s="242"/>
      <c r="O861" s="242"/>
      <c r="P861" s="242"/>
      <c r="Q861" s="242"/>
      <c r="R861" s="242"/>
      <c r="S861" s="242"/>
      <c r="T861" s="243"/>
      <c r="U861" s="14"/>
      <c r="V861" s="14"/>
      <c r="W861" s="14"/>
      <c r="X861" s="14"/>
      <c r="Y861" s="14"/>
      <c r="Z861" s="14"/>
      <c r="AA861" s="14"/>
      <c r="AB861" s="14"/>
      <c r="AC861" s="14"/>
      <c r="AD861" s="14"/>
      <c r="AE861" s="14"/>
      <c r="AT861" s="244" t="s">
        <v>182</v>
      </c>
      <c r="AU861" s="244" t="s">
        <v>178</v>
      </c>
      <c r="AV861" s="14" t="s">
        <v>178</v>
      </c>
      <c r="AW861" s="14" t="s">
        <v>39</v>
      </c>
      <c r="AX861" s="14" t="s">
        <v>85</v>
      </c>
      <c r="AY861" s="244" t="s">
        <v>168</v>
      </c>
    </row>
    <row r="862" s="2" customFormat="1" ht="24.15" customHeight="1">
      <c r="A862" s="40"/>
      <c r="B862" s="41"/>
      <c r="C862" s="206" t="s">
        <v>829</v>
      </c>
      <c r="D862" s="206" t="s">
        <v>172</v>
      </c>
      <c r="E862" s="207" t="s">
        <v>830</v>
      </c>
      <c r="F862" s="208" t="s">
        <v>831</v>
      </c>
      <c r="G862" s="209" t="s">
        <v>278</v>
      </c>
      <c r="H862" s="210">
        <v>6.7999999999999998</v>
      </c>
      <c r="I862" s="211"/>
      <c r="J862" s="212">
        <f>ROUND(I862*H862,2)</f>
        <v>0</v>
      </c>
      <c r="K862" s="208" t="s">
        <v>176</v>
      </c>
      <c r="L862" s="46"/>
      <c r="M862" s="213" t="s">
        <v>32</v>
      </c>
      <c r="N862" s="214" t="s">
        <v>49</v>
      </c>
      <c r="O862" s="86"/>
      <c r="P862" s="215">
        <f>O862*H862</f>
        <v>0</v>
      </c>
      <c r="Q862" s="215">
        <v>0.00034000000000000002</v>
      </c>
      <c r="R862" s="215">
        <f>Q862*H862</f>
        <v>0.0023120000000000003</v>
      </c>
      <c r="S862" s="215">
        <v>0</v>
      </c>
      <c r="T862" s="216">
        <f>S862*H862</f>
        <v>0</v>
      </c>
      <c r="U862" s="40"/>
      <c r="V862" s="40"/>
      <c r="W862" s="40"/>
      <c r="X862" s="40"/>
      <c r="Y862" s="40"/>
      <c r="Z862" s="40"/>
      <c r="AA862" s="40"/>
      <c r="AB862" s="40"/>
      <c r="AC862" s="40"/>
      <c r="AD862" s="40"/>
      <c r="AE862" s="40"/>
      <c r="AR862" s="217" t="s">
        <v>319</v>
      </c>
      <c r="AT862" s="217" t="s">
        <v>172</v>
      </c>
      <c r="AU862" s="217" t="s">
        <v>178</v>
      </c>
      <c r="AY862" s="18" t="s">
        <v>168</v>
      </c>
      <c r="BE862" s="218">
        <f>IF(N862="základní",J862,0)</f>
        <v>0</v>
      </c>
      <c r="BF862" s="218">
        <f>IF(N862="snížená",J862,0)</f>
        <v>0</v>
      </c>
      <c r="BG862" s="218">
        <f>IF(N862="zákl. přenesená",J862,0)</f>
        <v>0</v>
      </c>
      <c r="BH862" s="218">
        <f>IF(N862="sníž. přenesená",J862,0)</f>
        <v>0</v>
      </c>
      <c r="BI862" s="218">
        <f>IF(N862="nulová",J862,0)</f>
        <v>0</v>
      </c>
      <c r="BJ862" s="18" t="s">
        <v>178</v>
      </c>
      <c r="BK862" s="218">
        <f>ROUND(I862*H862,2)</f>
        <v>0</v>
      </c>
      <c r="BL862" s="18" t="s">
        <v>319</v>
      </c>
      <c r="BM862" s="217" t="s">
        <v>832</v>
      </c>
    </row>
    <row r="863" s="2" customFormat="1">
      <c r="A863" s="40"/>
      <c r="B863" s="41"/>
      <c r="C863" s="42"/>
      <c r="D863" s="219" t="s">
        <v>180</v>
      </c>
      <c r="E863" s="42"/>
      <c r="F863" s="220" t="s">
        <v>833</v>
      </c>
      <c r="G863" s="42"/>
      <c r="H863" s="42"/>
      <c r="I863" s="221"/>
      <c r="J863" s="42"/>
      <c r="K863" s="42"/>
      <c r="L863" s="46"/>
      <c r="M863" s="222"/>
      <c r="N863" s="223"/>
      <c r="O863" s="86"/>
      <c r="P863" s="86"/>
      <c r="Q863" s="86"/>
      <c r="R863" s="86"/>
      <c r="S863" s="86"/>
      <c r="T863" s="87"/>
      <c r="U863" s="40"/>
      <c r="V863" s="40"/>
      <c r="W863" s="40"/>
      <c r="X863" s="40"/>
      <c r="Y863" s="40"/>
      <c r="Z863" s="40"/>
      <c r="AA863" s="40"/>
      <c r="AB863" s="40"/>
      <c r="AC863" s="40"/>
      <c r="AD863" s="40"/>
      <c r="AE863" s="40"/>
      <c r="AT863" s="18" t="s">
        <v>180</v>
      </c>
      <c r="AU863" s="18" t="s">
        <v>178</v>
      </c>
    </row>
    <row r="864" s="13" customFormat="1">
      <c r="A864" s="13"/>
      <c r="B864" s="224"/>
      <c r="C864" s="225"/>
      <c r="D864" s="219" t="s">
        <v>182</v>
      </c>
      <c r="E864" s="226" t="s">
        <v>32</v>
      </c>
      <c r="F864" s="227" t="s">
        <v>238</v>
      </c>
      <c r="G864" s="225"/>
      <c r="H864" s="226" t="s">
        <v>32</v>
      </c>
      <c r="I864" s="228"/>
      <c r="J864" s="225"/>
      <c r="K864" s="225"/>
      <c r="L864" s="229"/>
      <c r="M864" s="230"/>
      <c r="N864" s="231"/>
      <c r="O864" s="231"/>
      <c r="P864" s="231"/>
      <c r="Q864" s="231"/>
      <c r="R864" s="231"/>
      <c r="S864" s="231"/>
      <c r="T864" s="232"/>
      <c r="U864" s="13"/>
      <c r="V864" s="13"/>
      <c r="W864" s="13"/>
      <c r="X864" s="13"/>
      <c r="Y864" s="13"/>
      <c r="Z864" s="13"/>
      <c r="AA864" s="13"/>
      <c r="AB864" s="13"/>
      <c r="AC864" s="13"/>
      <c r="AD864" s="13"/>
      <c r="AE864" s="13"/>
      <c r="AT864" s="233" t="s">
        <v>182</v>
      </c>
      <c r="AU864" s="233" t="s">
        <v>178</v>
      </c>
      <c r="AV864" s="13" t="s">
        <v>85</v>
      </c>
      <c r="AW864" s="13" t="s">
        <v>39</v>
      </c>
      <c r="AX864" s="13" t="s">
        <v>77</v>
      </c>
      <c r="AY864" s="233" t="s">
        <v>168</v>
      </c>
    </row>
    <row r="865" s="14" customFormat="1">
      <c r="A865" s="14"/>
      <c r="B865" s="234"/>
      <c r="C865" s="235"/>
      <c r="D865" s="219" t="s">
        <v>182</v>
      </c>
      <c r="E865" s="236" t="s">
        <v>32</v>
      </c>
      <c r="F865" s="237" t="s">
        <v>813</v>
      </c>
      <c r="G865" s="235"/>
      <c r="H865" s="238">
        <v>6.7999999999999998</v>
      </c>
      <c r="I865" s="239"/>
      <c r="J865" s="235"/>
      <c r="K865" s="235"/>
      <c r="L865" s="240"/>
      <c r="M865" s="241"/>
      <c r="N865" s="242"/>
      <c r="O865" s="242"/>
      <c r="P865" s="242"/>
      <c r="Q865" s="242"/>
      <c r="R865" s="242"/>
      <c r="S865" s="242"/>
      <c r="T865" s="243"/>
      <c r="U865" s="14"/>
      <c r="V865" s="14"/>
      <c r="W865" s="14"/>
      <c r="X865" s="14"/>
      <c r="Y865" s="14"/>
      <c r="Z865" s="14"/>
      <c r="AA865" s="14"/>
      <c r="AB865" s="14"/>
      <c r="AC865" s="14"/>
      <c r="AD865" s="14"/>
      <c r="AE865" s="14"/>
      <c r="AT865" s="244" t="s">
        <v>182</v>
      </c>
      <c r="AU865" s="244" t="s">
        <v>178</v>
      </c>
      <c r="AV865" s="14" t="s">
        <v>178</v>
      </c>
      <c r="AW865" s="14" t="s">
        <v>39</v>
      </c>
      <c r="AX865" s="14" t="s">
        <v>85</v>
      </c>
      <c r="AY865" s="244" t="s">
        <v>168</v>
      </c>
    </row>
    <row r="866" s="2" customFormat="1" ht="24.15" customHeight="1">
      <c r="A866" s="40"/>
      <c r="B866" s="41"/>
      <c r="C866" s="256" t="s">
        <v>834</v>
      </c>
      <c r="D866" s="256" t="s">
        <v>210</v>
      </c>
      <c r="E866" s="257" t="s">
        <v>835</v>
      </c>
      <c r="F866" s="258" t="s">
        <v>836</v>
      </c>
      <c r="G866" s="259" t="s">
        <v>278</v>
      </c>
      <c r="H866" s="260">
        <v>7.4800000000000004</v>
      </c>
      <c r="I866" s="261"/>
      <c r="J866" s="262">
        <f>ROUND(I866*H866,2)</f>
        <v>0</v>
      </c>
      <c r="K866" s="258" t="s">
        <v>176</v>
      </c>
      <c r="L866" s="263"/>
      <c r="M866" s="264" t="s">
        <v>32</v>
      </c>
      <c r="N866" s="265" t="s">
        <v>49</v>
      </c>
      <c r="O866" s="86"/>
      <c r="P866" s="215">
        <f>O866*H866</f>
        <v>0</v>
      </c>
      <c r="Q866" s="215">
        <v>0.00097000000000000005</v>
      </c>
      <c r="R866" s="215">
        <f>Q866*H866</f>
        <v>0.0072556000000000009</v>
      </c>
      <c r="S866" s="215">
        <v>0</v>
      </c>
      <c r="T866" s="216">
        <f>S866*H866</f>
        <v>0</v>
      </c>
      <c r="U866" s="40"/>
      <c r="V866" s="40"/>
      <c r="W866" s="40"/>
      <c r="X866" s="40"/>
      <c r="Y866" s="40"/>
      <c r="Z866" s="40"/>
      <c r="AA866" s="40"/>
      <c r="AB866" s="40"/>
      <c r="AC866" s="40"/>
      <c r="AD866" s="40"/>
      <c r="AE866" s="40"/>
      <c r="AR866" s="217" t="s">
        <v>395</v>
      </c>
      <c r="AT866" s="217" t="s">
        <v>210</v>
      </c>
      <c r="AU866" s="217" t="s">
        <v>178</v>
      </c>
      <c r="AY866" s="18" t="s">
        <v>168</v>
      </c>
      <c r="BE866" s="218">
        <f>IF(N866="základní",J866,0)</f>
        <v>0</v>
      </c>
      <c r="BF866" s="218">
        <f>IF(N866="snížená",J866,0)</f>
        <v>0</v>
      </c>
      <c r="BG866" s="218">
        <f>IF(N866="zákl. přenesená",J866,0)</f>
        <v>0</v>
      </c>
      <c r="BH866" s="218">
        <f>IF(N866="sníž. přenesená",J866,0)</f>
        <v>0</v>
      </c>
      <c r="BI866" s="218">
        <f>IF(N866="nulová",J866,0)</f>
        <v>0</v>
      </c>
      <c r="BJ866" s="18" t="s">
        <v>178</v>
      </c>
      <c r="BK866" s="218">
        <f>ROUND(I866*H866,2)</f>
        <v>0</v>
      </c>
      <c r="BL866" s="18" t="s">
        <v>319</v>
      </c>
      <c r="BM866" s="217" t="s">
        <v>837</v>
      </c>
    </row>
    <row r="867" s="13" customFormat="1">
      <c r="A867" s="13"/>
      <c r="B867" s="224"/>
      <c r="C867" s="225"/>
      <c r="D867" s="219" t="s">
        <v>182</v>
      </c>
      <c r="E867" s="226" t="s">
        <v>32</v>
      </c>
      <c r="F867" s="227" t="s">
        <v>238</v>
      </c>
      <c r="G867" s="225"/>
      <c r="H867" s="226" t="s">
        <v>32</v>
      </c>
      <c r="I867" s="228"/>
      <c r="J867" s="225"/>
      <c r="K867" s="225"/>
      <c r="L867" s="229"/>
      <c r="M867" s="230"/>
      <c r="N867" s="231"/>
      <c r="O867" s="231"/>
      <c r="P867" s="231"/>
      <c r="Q867" s="231"/>
      <c r="R867" s="231"/>
      <c r="S867" s="231"/>
      <c r="T867" s="232"/>
      <c r="U867" s="13"/>
      <c r="V867" s="13"/>
      <c r="W867" s="13"/>
      <c r="X867" s="13"/>
      <c r="Y867" s="13"/>
      <c r="Z867" s="13"/>
      <c r="AA867" s="13"/>
      <c r="AB867" s="13"/>
      <c r="AC867" s="13"/>
      <c r="AD867" s="13"/>
      <c r="AE867" s="13"/>
      <c r="AT867" s="233" t="s">
        <v>182</v>
      </c>
      <c r="AU867" s="233" t="s">
        <v>178</v>
      </c>
      <c r="AV867" s="13" t="s">
        <v>85</v>
      </c>
      <c r="AW867" s="13" t="s">
        <v>39</v>
      </c>
      <c r="AX867" s="13" t="s">
        <v>77</v>
      </c>
      <c r="AY867" s="233" t="s">
        <v>168</v>
      </c>
    </row>
    <row r="868" s="14" customFormat="1">
      <c r="A868" s="14"/>
      <c r="B868" s="234"/>
      <c r="C868" s="235"/>
      <c r="D868" s="219" t="s">
        <v>182</v>
      </c>
      <c r="E868" s="236" t="s">
        <v>32</v>
      </c>
      <c r="F868" s="237" t="s">
        <v>813</v>
      </c>
      <c r="G868" s="235"/>
      <c r="H868" s="238">
        <v>6.7999999999999998</v>
      </c>
      <c r="I868" s="239"/>
      <c r="J868" s="235"/>
      <c r="K868" s="235"/>
      <c r="L868" s="240"/>
      <c r="M868" s="241"/>
      <c r="N868" s="242"/>
      <c r="O868" s="242"/>
      <c r="P868" s="242"/>
      <c r="Q868" s="242"/>
      <c r="R868" s="242"/>
      <c r="S868" s="242"/>
      <c r="T868" s="243"/>
      <c r="U868" s="14"/>
      <c r="V868" s="14"/>
      <c r="W868" s="14"/>
      <c r="X868" s="14"/>
      <c r="Y868" s="14"/>
      <c r="Z868" s="14"/>
      <c r="AA868" s="14"/>
      <c r="AB868" s="14"/>
      <c r="AC868" s="14"/>
      <c r="AD868" s="14"/>
      <c r="AE868" s="14"/>
      <c r="AT868" s="244" t="s">
        <v>182</v>
      </c>
      <c r="AU868" s="244" t="s">
        <v>178</v>
      </c>
      <c r="AV868" s="14" t="s">
        <v>178</v>
      </c>
      <c r="AW868" s="14" t="s">
        <v>39</v>
      </c>
      <c r="AX868" s="14" t="s">
        <v>85</v>
      </c>
      <c r="AY868" s="244" t="s">
        <v>168</v>
      </c>
    </row>
    <row r="869" s="14" customFormat="1">
      <c r="A869" s="14"/>
      <c r="B869" s="234"/>
      <c r="C869" s="235"/>
      <c r="D869" s="219" t="s">
        <v>182</v>
      </c>
      <c r="E869" s="235"/>
      <c r="F869" s="237" t="s">
        <v>838</v>
      </c>
      <c r="G869" s="235"/>
      <c r="H869" s="238">
        <v>7.4800000000000004</v>
      </c>
      <c r="I869" s="239"/>
      <c r="J869" s="235"/>
      <c r="K869" s="235"/>
      <c r="L869" s="240"/>
      <c r="M869" s="241"/>
      <c r="N869" s="242"/>
      <c r="O869" s="242"/>
      <c r="P869" s="242"/>
      <c r="Q869" s="242"/>
      <c r="R869" s="242"/>
      <c r="S869" s="242"/>
      <c r="T869" s="243"/>
      <c r="U869" s="14"/>
      <c r="V869" s="14"/>
      <c r="W869" s="14"/>
      <c r="X869" s="14"/>
      <c r="Y869" s="14"/>
      <c r="Z869" s="14"/>
      <c r="AA869" s="14"/>
      <c r="AB869" s="14"/>
      <c r="AC869" s="14"/>
      <c r="AD869" s="14"/>
      <c r="AE869" s="14"/>
      <c r="AT869" s="244" t="s">
        <v>182</v>
      </c>
      <c r="AU869" s="244" t="s">
        <v>178</v>
      </c>
      <c r="AV869" s="14" t="s">
        <v>178</v>
      </c>
      <c r="AW869" s="14" t="s">
        <v>4</v>
      </c>
      <c r="AX869" s="14" t="s">
        <v>85</v>
      </c>
      <c r="AY869" s="244" t="s">
        <v>168</v>
      </c>
    </row>
    <row r="870" s="2" customFormat="1" ht="37.8" customHeight="1">
      <c r="A870" s="40"/>
      <c r="B870" s="41"/>
      <c r="C870" s="256" t="s">
        <v>839</v>
      </c>
      <c r="D870" s="256" t="s">
        <v>210</v>
      </c>
      <c r="E870" s="257" t="s">
        <v>840</v>
      </c>
      <c r="F870" s="258" t="s">
        <v>841</v>
      </c>
      <c r="G870" s="259" t="s">
        <v>842</v>
      </c>
      <c r="H870" s="260">
        <v>2</v>
      </c>
      <c r="I870" s="261"/>
      <c r="J870" s="262">
        <f>ROUND(I870*H870,2)</f>
        <v>0</v>
      </c>
      <c r="K870" s="258" t="s">
        <v>176</v>
      </c>
      <c r="L870" s="263"/>
      <c r="M870" s="264" t="s">
        <v>32</v>
      </c>
      <c r="N870" s="265" t="s">
        <v>49</v>
      </c>
      <c r="O870" s="86"/>
      <c r="P870" s="215">
        <f>O870*H870</f>
        <v>0</v>
      </c>
      <c r="Q870" s="215">
        <v>0.00038000000000000002</v>
      </c>
      <c r="R870" s="215">
        <f>Q870*H870</f>
        <v>0.00076000000000000004</v>
      </c>
      <c r="S870" s="215">
        <v>0</v>
      </c>
      <c r="T870" s="216">
        <f>S870*H870</f>
        <v>0</v>
      </c>
      <c r="U870" s="40"/>
      <c r="V870" s="40"/>
      <c r="W870" s="40"/>
      <c r="X870" s="40"/>
      <c r="Y870" s="40"/>
      <c r="Z870" s="40"/>
      <c r="AA870" s="40"/>
      <c r="AB870" s="40"/>
      <c r="AC870" s="40"/>
      <c r="AD870" s="40"/>
      <c r="AE870" s="40"/>
      <c r="AR870" s="217" t="s">
        <v>395</v>
      </c>
      <c r="AT870" s="217" t="s">
        <v>210</v>
      </c>
      <c r="AU870" s="217" t="s">
        <v>178</v>
      </c>
      <c r="AY870" s="18" t="s">
        <v>168</v>
      </c>
      <c r="BE870" s="218">
        <f>IF(N870="základní",J870,0)</f>
        <v>0</v>
      </c>
      <c r="BF870" s="218">
        <f>IF(N870="snížená",J870,0)</f>
        <v>0</v>
      </c>
      <c r="BG870" s="218">
        <f>IF(N870="zákl. přenesená",J870,0)</f>
        <v>0</v>
      </c>
      <c r="BH870" s="218">
        <f>IF(N870="sníž. přenesená",J870,0)</f>
        <v>0</v>
      </c>
      <c r="BI870" s="218">
        <f>IF(N870="nulová",J870,0)</f>
        <v>0</v>
      </c>
      <c r="BJ870" s="18" t="s">
        <v>178</v>
      </c>
      <c r="BK870" s="218">
        <f>ROUND(I870*H870,2)</f>
        <v>0</v>
      </c>
      <c r="BL870" s="18" t="s">
        <v>319</v>
      </c>
      <c r="BM870" s="217" t="s">
        <v>843</v>
      </c>
    </row>
    <row r="871" s="14" customFormat="1">
      <c r="A871" s="14"/>
      <c r="B871" s="234"/>
      <c r="C871" s="235"/>
      <c r="D871" s="219" t="s">
        <v>182</v>
      </c>
      <c r="E871" s="235"/>
      <c r="F871" s="237" t="s">
        <v>844</v>
      </c>
      <c r="G871" s="235"/>
      <c r="H871" s="238">
        <v>2</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182</v>
      </c>
      <c r="AU871" s="244" t="s">
        <v>178</v>
      </c>
      <c r="AV871" s="14" t="s">
        <v>178</v>
      </c>
      <c r="AW871" s="14" t="s">
        <v>4</v>
      </c>
      <c r="AX871" s="14" t="s">
        <v>85</v>
      </c>
      <c r="AY871" s="244" t="s">
        <v>168</v>
      </c>
    </row>
    <row r="872" s="2" customFormat="1" ht="24.15" customHeight="1">
      <c r="A872" s="40"/>
      <c r="B872" s="41"/>
      <c r="C872" s="206" t="s">
        <v>845</v>
      </c>
      <c r="D872" s="206" t="s">
        <v>172</v>
      </c>
      <c r="E872" s="207" t="s">
        <v>846</v>
      </c>
      <c r="F872" s="208" t="s">
        <v>847</v>
      </c>
      <c r="G872" s="209" t="s">
        <v>175</v>
      </c>
      <c r="H872" s="210">
        <v>5.0599999999999996</v>
      </c>
      <c r="I872" s="211"/>
      <c r="J872" s="212">
        <f>ROUND(I872*H872,2)</f>
        <v>0</v>
      </c>
      <c r="K872" s="208" t="s">
        <v>176</v>
      </c>
      <c r="L872" s="46"/>
      <c r="M872" s="213" t="s">
        <v>32</v>
      </c>
      <c r="N872" s="214" t="s">
        <v>49</v>
      </c>
      <c r="O872" s="86"/>
      <c r="P872" s="215">
        <f>O872*H872</f>
        <v>0</v>
      </c>
      <c r="Q872" s="215">
        <v>0.00029999999999999997</v>
      </c>
      <c r="R872" s="215">
        <f>Q872*H872</f>
        <v>0.0015179999999999998</v>
      </c>
      <c r="S872" s="215">
        <v>0</v>
      </c>
      <c r="T872" s="216">
        <f>S872*H872</f>
        <v>0</v>
      </c>
      <c r="U872" s="40"/>
      <c r="V872" s="40"/>
      <c r="W872" s="40"/>
      <c r="X872" s="40"/>
      <c r="Y872" s="40"/>
      <c r="Z872" s="40"/>
      <c r="AA872" s="40"/>
      <c r="AB872" s="40"/>
      <c r="AC872" s="40"/>
      <c r="AD872" s="40"/>
      <c r="AE872" s="40"/>
      <c r="AR872" s="217" t="s">
        <v>319</v>
      </c>
      <c r="AT872" s="217" t="s">
        <v>172</v>
      </c>
      <c r="AU872" s="217" t="s">
        <v>178</v>
      </c>
      <c r="AY872" s="18" t="s">
        <v>168</v>
      </c>
      <c r="BE872" s="218">
        <f>IF(N872="základní",J872,0)</f>
        <v>0</v>
      </c>
      <c r="BF872" s="218">
        <f>IF(N872="snížená",J872,0)</f>
        <v>0</v>
      </c>
      <c r="BG872" s="218">
        <f>IF(N872="zákl. přenesená",J872,0)</f>
        <v>0</v>
      </c>
      <c r="BH872" s="218">
        <f>IF(N872="sníž. přenesená",J872,0)</f>
        <v>0</v>
      </c>
      <c r="BI872" s="218">
        <f>IF(N872="nulová",J872,0)</f>
        <v>0</v>
      </c>
      <c r="BJ872" s="18" t="s">
        <v>178</v>
      </c>
      <c r="BK872" s="218">
        <f>ROUND(I872*H872,2)</f>
        <v>0</v>
      </c>
      <c r="BL872" s="18" t="s">
        <v>319</v>
      </c>
      <c r="BM872" s="217" t="s">
        <v>848</v>
      </c>
    </row>
    <row r="873" s="2" customFormat="1">
      <c r="A873" s="40"/>
      <c r="B873" s="41"/>
      <c r="C873" s="42"/>
      <c r="D873" s="219" t="s">
        <v>180</v>
      </c>
      <c r="E873" s="42"/>
      <c r="F873" s="220" t="s">
        <v>849</v>
      </c>
      <c r="G873" s="42"/>
      <c r="H873" s="42"/>
      <c r="I873" s="221"/>
      <c r="J873" s="42"/>
      <c r="K873" s="42"/>
      <c r="L873" s="46"/>
      <c r="M873" s="222"/>
      <c r="N873" s="223"/>
      <c r="O873" s="86"/>
      <c r="P873" s="86"/>
      <c r="Q873" s="86"/>
      <c r="R873" s="86"/>
      <c r="S873" s="86"/>
      <c r="T873" s="87"/>
      <c r="U873" s="40"/>
      <c r="V873" s="40"/>
      <c r="W873" s="40"/>
      <c r="X873" s="40"/>
      <c r="Y873" s="40"/>
      <c r="Z873" s="40"/>
      <c r="AA873" s="40"/>
      <c r="AB873" s="40"/>
      <c r="AC873" s="40"/>
      <c r="AD873" s="40"/>
      <c r="AE873" s="40"/>
      <c r="AT873" s="18" t="s">
        <v>180</v>
      </c>
      <c r="AU873" s="18" t="s">
        <v>178</v>
      </c>
    </row>
    <row r="874" s="13" customFormat="1">
      <c r="A874" s="13"/>
      <c r="B874" s="224"/>
      <c r="C874" s="225"/>
      <c r="D874" s="219" t="s">
        <v>182</v>
      </c>
      <c r="E874" s="226" t="s">
        <v>32</v>
      </c>
      <c r="F874" s="227" t="s">
        <v>238</v>
      </c>
      <c r="G874" s="225"/>
      <c r="H874" s="226" t="s">
        <v>32</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182</v>
      </c>
      <c r="AU874" s="233" t="s">
        <v>178</v>
      </c>
      <c r="AV874" s="13" t="s">
        <v>85</v>
      </c>
      <c r="AW874" s="13" t="s">
        <v>39</v>
      </c>
      <c r="AX874" s="13" t="s">
        <v>77</v>
      </c>
      <c r="AY874" s="233" t="s">
        <v>168</v>
      </c>
    </row>
    <row r="875" s="14" customFormat="1">
      <c r="A875" s="14"/>
      <c r="B875" s="234"/>
      <c r="C875" s="235"/>
      <c r="D875" s="219" t="s">
        <v>182</v>
      </c>
      <c r="E875" s="236" t="s">
        <v>32</v>
      </c>
      <c r="F875" s="237" t="s">
        <v>473</v>
      </c>
      <c r="G875" s="235"/>
      <c r="H875" s="238">
        <v>5.0599999999999996</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182</v>
      </c>
      <c r="AU875" s="244" t="s">
        <v>178</v>
      </c>
      <c r="AV875" s="14" t="s">
        <v>178</v>
      </c>
      <c r="AW875" s="14" t="s">
        <v>39</v>
      </c>
      <c r="AX875" s="14" t="s">
        <v>85</v>
      </c>
      <c r="AY875" s="244" t="s">
        <v>168</v>
      </c>
    </row>
    <row r="876" s="2" customFormat="1" ht="24.15" customHeight="1">
      <c r="A876" s="40"/>
      <c r="B876" s="41"/>
      <c r="C876" s="206" t="s">
        <v>850</v>
      </c>
      <c r="D876" s="206" t="s">
        <v>172</v>
      </c>
      <c r="E876" s="207" t="s">
        <v>851</v>
      </c>
      <c r="F876" s="208" t="s">
        <v>852</v>
      </c>
      <c r="G876" s="209" t="s">
        <v>278</v>
      </c>
      <c r="H876" s="210">
        <v>6.2000000000000002</v>
      </c>
      <c r="I876" s="211"/>
      <c r="J876" s="212">
        <f>ROUND(I876*H876,2)</f>
        <v>0</v>
      </c>
      <c r="K876" s="208" t="s">
        <v>176</v>
      </c>
      <c r="L876" s="46"/>
      <c r="M876" s="213" t="s">
        <v>32</v>
      </c>
      <c r="N876" s="214" t="s">
        <v>49</v>
      </c>
      <c r="O876" s="86"/>
      <c r="P876" s="215">
        <f>O876*H876</f>
        <v>0</v>
      </c>
      <c r="Q876" s="215">
        <v>0</v>
      </c>
      <c r="R876" s="215">
        <f>Q876*H876</f>
        <v>0</v>
      </c>
      <c r="S876" s="215">
        <v>0.01174</v>
      </c>
      <c r="T876" s="216">
        <f>S876*H876</f>
        <v>0.072788000000000005</v>
      </c>
      <c r="U876" s="40"/>
      <c r="V876" s="40"/>
      <c r="W876" s="40"/>
      <c r="X876" s="40"/>
      <c r="Y876" s="40"/>
      <c r="Z876" s="40"/>
      <c r="AA876" s="40"/>
      <c r="AB876" s="40"/>
      <c r="AC876" s="40"/>
      <c r="AD876" s="40"/>
      <c r="AE876" s="40"/>
      <c r="AR876" s="217" t="s">
        <v>319</v>
      </c>
      <c r="AT876" s="217" t="s">
        <v>172</v>
      </c>
      <c r="AU876" s="217" t="s">
        <v>178</v>
      </c>
      <c r="AY876" s="18" t="s">
        <v>168</v>
      </c>
      <c r="BE876" s="218">
        <f>IF(N876="základní",J876,0)</f>
        <v>0</v>
      </c>
      <c r="BF876" s="218">
        <f>IF(N876="snížená",J876,0)</f>
        <v>0</v>
      </c>
      <c r="BG876" s="218">
        <f>IF(N876="zákl. přenesená",J876,0)</f>
        <v>0</v>
      </c>
      <c r="BH876" s="218">
        <f>IF(N876="sníž. přenesená",J876,0)</f>
        <v>0</v>
      </c>
      <c r="BI876" s="218">
        <f>IF(N876="nulová",J876,0)</f>
        <v>0</v>
      </c>
      <c r="BJ876" s="18" t="s">
        <v>178</v>
      </c>
      <c r="BK876" s="218">
        <f>ROUND(I876*H876,2)</f>
        <v>0</v>
      </c>
      <c r="BL876" s="18" t="s">
        <v>319</v>
      </c>
      <c r="BM876" s="217" t="s">
        <v>853</v>
      </c>
    </row>
    <row r="877" s="13" customFormat="1">
      <c r="A877" s="13"/>
      <c r="B877" s="224"/>
      <c r="C877" s="225"/>
      <c r="D877" s="219" t="s">
        <v>182</v>
      </c>
      <c r="E877" s="226" t="s">
        <v>32</v>
      </c>
      <c r="F877" s="227" t="s">
        <v>594</v>
      </c>
      <c r="G877" s="225"/>
      <c r="H877" s="226" t="s">
        <v>32</v>
      </c>
      <c r="I877" s="228"/>
      <c r="J877" s="225"/>
      <c r="K877" s="225"/>
      <c r="L877" s="229"/>
      <c r="M877" s="230"/>
      <c r="N877" s="231"/>
      <c r="O877" s="231"/>
      <c r="P877" s="231"/>
      <c r="Q877" s="231"/>
      <c r="R877" s="231"/>
      <c r="S877" s="231"/>
      <c r="T877" s="232"/>
      <c r="U877" s="13"/>
      <c r="V877" s="13"/>
      <c r="W877" s="13"/>
      <c r="X877" s="13"/>
      <c r="Y877" s="13"/>
      <c r="Z877" s="13"/>
      <c r="AA877" s="13"/>
      <c r="AB877" s="13"/>
      <c r="AC877" s="13"/>
      <c r="AD877" s="13"/>
      <c r="AE877" s="13"/>
      <c r="AT877" s="233" t="s">
        <v>182</v>
      </c>
      <c r="AU877" s="233" t="s">
        <v>178</v>
      </c>
      <c r="AV877" s="13" t="s">
        <v>85</v>
      </c>
      <c r="AW877" s="13" t="s">
        <v>39</v>
      </c>
      <c r="AX877" s="13" t="s">
        <v>77</v>
      </c>
      <c r="AY877" s="233" t="s">
        <v>168</v>
      </c>
    </row>
    <row r="878" s="14" customFormat="1">
      <c r="A878" s="14"/>
      <c r="B878" s="234"/>
      <c r="C878" s="235"/>
      <c r="D878" s="219" t="s">
        <v>182</v>
      </c>
      <c r="E878" s="236" t="s">
        <v>32</v>
      </c>
      <c r="F878" s="237" t="s">
        <v>854</v>
      </c>
      <c r="G878" s="235"/>
      <c r="H878" s="238">
        <v>6.2000000000000002</v>
      </c>
      <c r="I878" s="239"/>
      <c r="J878" s="235"/>
      <c r="K878" s="235"/>
      <c r="L878" s="240"/>
      <c r="M878" s="241"/>
      <c r="N878" s="242"/>
      <c r="O878" s="242"/>
      <c r="P878" s="242"/>
      <c r="Q878" s="242"/>
      <c r="R878" s="242"/>
      <c r="S878" s="242"/>
      <c r="T878" s="243"/>
      <c r="U878" s="14"/>
      <c r="V878" s="14"/>
      <c r="W878" s="14"/>
      <c r="X878" s="14"/>
      <c r="Y878" s="14"/>
      <c r="Z878" s="14"/>
      <c r="AA878" s="14"/>
      <c r="AB878" s="14"/>
      <c r="AC878" s="14"/>
      <c r="AD878" s="14"/>
      <c r="AE878" s="14"/>
      <c r="AT878" s="244" t="s">
        <v>182</v>
      </c>
      <c r="AU878" s="244" t="s">
        <v>178</v>
      </c>
      <c r="AV878" s="14" t="s">
        <v>178</v>
      </c>
      <c r="AW878" s="14" t="s">
        <v>39</v>
      </c>
      <c r="AX878" s="14" t="s">
        <v>85</v>
      </c>
      <c r="AY878" s="244" t="s">
        <v>168</v>
      </c>
    </row>
    <row r="879" s="2" customFormat="1" ht="37.8" customHeight="1">
      <c r="A879" s="40"/>
      <c r="B879" s="41"/>
      <c r="C879" s="206" t="s">
        <v>855</v>
      </c>
      <c r="D879" s="206" t="s">
        <v>172</v>
      </c>
      <c r="E879" s="207" t="s">
        <v>856</v>
      </c>
      <c r="F879" s="208" t="s">
        <v>857</v>
      </c>
      <c r="G879" s="209" t="s">
        <v>278</v>
      </c>
      <c r="H879" s="210">
        <v>6.2000000000000002</v>
      </c>
      <c r="I879" s="211"/>
      <c r="J879" s="212">
        <f>ROUND(I879*H879,2)</f>
        <v>0</v>
      </c>
      <c r="K879" s="208" t="s">
        <v>176</v>
      </c>
      <c r="L879" s="46"/>
      <c r="M879" s="213" t="s">
        <v>32</v>
      </c>
      <c r="N879" s="214" t="s">
        <v>49</v>
      </c>
      <c r="O879" s="86"/>
      <c r="P879" s="215">
        <f>O879*H879</f>
        <v>0</v>
      </c>
      <c r="Q879" s="215">
        <v>0.00073999999999999999</v>
      </c>
      <c r="R879" s="215">
        <f>Q879*H879</f>
        <v>0.0045880000000000001</v>
      </c>
      <c r="S879" s="215">
        <v>0</v>
      </c>
      <c r="T879" s="216">
        <f>S879*H879</f>
        <v>0</v>
      </c>
      <c r="U879" s="40"/>
      <c r="V879" s="40"/>
      <c r="W879" s="40"/>
      <c r="X879" s="40"/>
      <c r="Y879" s="40"/>
      <c r="Z879" s="40"/>
      <c r="AA879" s="40"/>
      <c r="AB879" s="40"/>
      <c r="AC879" s="40"/>
      <c r="AD879" s="40"/>
      <c r="AE879" s="40"/>
      <c r="AR879" s="217" t="s">
        <v>319</v>
      </c>
      <c r="AT879" s="217" t="s">
        <v>172</v>
      </c>
      <c r="AU879" s="217" t="s">
        <v>178</v>
      </c>
      <c r="AY879" s="18" t="s">
        <v>168</v>
      </c>
      <c r="BE879" s="218">
        <f>IF(N879="základní",J879,0)</f>
        <v>0</v>
      </c>
      <c r="BF879" s="218">
        <f>IF(N879="snížená",J879,0)</f>
        <v>0</v>
      </c>
      <c r="BG879" s="218">
        <f>IF(N879="zákl. přenesená",J879,0)</f>
        <v>0</v>
      </c>
      <c r="BH879" s="218">
        <f>IF(N879="sníž. přenesená",J879,0)</f>
        <v>0</v>
      </c>
      <c r="BI879" s="218">
        <f>IF(N879="nulová",J879,0)</f>
        <v>0</v>
      </c>
      <c r="BJ879" s="18" t="s">
        <v>178</v>
      </c>
      <c r="BK879" s="218">
        <f>ROUND(I879*H879,2)</f>
        <v>0</v>
      </c>
      <c r="BL879" s="18" t="s">
        <v>319</v>
      </c>
      <c r="BM879" s="217" t="s">
        <v>858</v>
      </c>
    </row>
    <row r="880" s="13" customFormat="1">
      <c r="A880" s="13"/>
      <c r="B880" s="224"/>
      <c r="C880" s="225"/>
      <c r="D880" s="219" t="s">
        <v>182</v>
      </c>
      <c r="E880" s="226" t="s">
        <v>32</v>
      </c>
      <c r="F880" s="227" t="s">
        <v>594</v>
      </c>
      <c r="G880" s="225"/>
      <c r="H880" s="226" t="s">
        <v>32</v>
      </c>
      <c r="I880" s="228"/>
      <c r="J880" s="225"/>
      <c r="K880" s="225"/>
      <c r="L880" s="229"/>
      <c r="M880" s="230"/>
      <c r="N880" s="231"/>
      <c r="O880" s="231"/>
      <c r="P880" s="231"/>
      <c r="Q880" s="231"/>
      <c r="R880" s="231"/>
      <c r="S880" s="231"/>
      <c r="T880" s="232"/>
      <c r="U880" s="13"/>
      <c r="V880" s="13"/>
      <c r="W880" s="13"/>
      <c r="X880" s="13"/>
      <c r="Y880" s="13"/>
      <c r="Z880" s="13"/>
      <c r="AA880" s="13"/>
      <c r="AB880" s="13"/>
      <c r="AC880" s="13"/>
      <c r="AD880" s="13"/>
      <c r="AE880" s="13"/>
      <c r="AT880" s="233" t="s">
        <v>182</v>
      </c>
      <c r="AU880" s="233" t="s">
        <v>178</v>
      </c>
      <c r="AV880" s="13" t="s">
        <v>85</v>
      </c>
      <c r="AW880" s="13" t="s">
        <v>39</v>
      </c>
      <c r="AX880" s="13" t="s">
        <v>77</v>
      </c>
      <c r="AY880" s="233" t="s">
        <v>168</v>
      </c>
    </row>
    <row r="881" s="14" customFormat="1">
      <c r="A881" s="14"/>
      <c r="B881" s="234"/>
      <c r="C881" s="235"/>
      <c r="D881" s="219" t="s">
        <v>182</v>
      </c>
      <c r="E881" s="236" t="s">
        <v>32</v>
      </c>
      <c r="F881" s="237" t="s">
        <v>854</v>
      </c>
      <c r="G881" s="235"/>
      <c r="H881" s="238">
        <v>6.2000000000000002</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182</v>
      </c>
      <c r="AU881" s="244" t="s">
        <v>178</v>
      </c>
      <c r="AV881" s="14" t="s">
        <v>178</v>
      </c>
      <c r="AW881" s="14" t="s">
        <v>39</v>
      </c>
      <c r="AX881" s="14" t="s">
        <v>85</v>
      </c>
      <c r="AY881" s="244" t="s">
        <v>168</v>
      </c>
    </row>
    <row r="882" s="2" customFormat="1" ht="24.15" customHeight="1">
      <c r="A882" s="40"/>
      <c r="B882" s="41"/>
      <c r="C882" s="256" t="s">
        <v>859</v>
      </c>
      <c r="D882" s="256" t="s">
        <v>210</v>
      </c>
      <c r="E882" s="257" t="s">
        <v>860</v>
      </c>
      <c r="F882" s="258" t="s">
        <v>861</v>
      </c>
      <c r="G882" s="259" t="s">
        <v>715</v>
      </c>
      <c r="H882" s="260">
        <v>22.734000000000002</v>
      </c>
      <c r="I882" s="261"/>
      <c r="J882" s="262">
        <f>ROUND(I882*H882,2)</f>
        <v>0</v>
      </c>
      <c r="K882" s="258" t="s">
        <v>176</v>
      </c>
      <c r="L882" s="263"/>
      <c r="M882" s="264" t="s">
        <v>32</v>
      </c>
      <c r="N882" s="265" t="s">
        <v>49</v>
      </c>
      <c r="O882" s="86"/>
      <c r="P882" s="215">
        <f>O882*H882</f>
        <v>0</v>
      </c>
      <c r="Q882" s="215">
        <v>0.00044999999999999999</v>
      </c>
      <c r="R882" s="215">
        <f>Q882*H882</f>
        <v>0.010230300000000001</v>
      </c>
      <c r="S882" s="215">
        <v>0</v>
      </c>
      <c r="T882" s="216">
        <f>S882*H882</f>
        <v>0</v>
      </c>
      <c r="U882" s="40"/>
      <c r="V882" s="40"/>
      <c r="W882" s="40"/>
      <c r="X882" s="40"/>
      <c r="Y882" s="40"/>
      <c r="Z882" s="40"/>
      <c r="AA882" s="40"/>
      <c r="AB882" s="40"/>
      <c r="AC882" s="40"/>
      <c r="AD882" s="40"/>
      <c r="AE882" s="40"/>
      <c r="AR882" s="217" t="s">
        <v>395</v>
      </c>
      <c r="AT882" s="217" t="s">
        <v>210</v>
      </c>
      <c r="AU882" s="217" t="s">
        <v>178</v>
      </c>
      <c r="AY882" s="18" t="s">
        <v>168</v>
      </c>
      <c r="BE882" s="218">
        <f>IF(N882="základní",J882,0)</f>
        <v>0</v>
      </c>
      <c r="BF882" s="218">
        <f>IF(N882="snížená",J882,0)</f>
        <v>0</v>
      </c>
      <c r="BG882" s="218">
        <f>IF(N882="zákl. přenesená",J882,0)</f>
        <v>0</v>
      </c>
      <c r="BH882" s="218">
        <f>IF(N882="sníž. přenesená",J882,0)</f>
        <v>0</v>
      </c>
      <c r="BI882" s="218">
        <f>IF(N882="nulová",J882,0)</f>
        <v>0</v>
      </c>
      <c r="BJ882" s="18" t="s">
        <v>178</v>
      </c>
      <c r="BK882" s="218">
        <f>ROUND(I882*H882,2)</f>
        <v>0</v>
      </c>
      <c r="BL882" s="18" t="s">
        <v>319</v>
      </c>
      <c r="BM882" s="217" t="s">
        <v>862</v>
      </c>
    </row>
    <row r="883" s="14" customFormat="1">
      <c r="A883" s="14"/>
      <c r="B883" s="234"/>
      <c r="C883" s="235"/>
      <c r="D883" s="219" t="s">
        <v>182</v>
      </c>
      <c r="E883" s="236" t="s">
        <v>32</v>
      </c>
      <c r="F883" s="237" t="s">
        <v>863</v>
      </c>
      <c r="G883" s="235"/>
      <c r="H883" s="238">
        <v>20.667000000000002</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182</v>
      </c>
      <c r="AU883" s="244" t="s">
        <v>178</v>
      </c>
      <c r="AV883" s="14" t="s">
        <v>178</v>
      </c>
      <c r="AW883" s="14" t="s">
        <v>39</v>
      </c>
      <c r="AX883" s="14" t="s">
        <v>85</v>
      </c>
      <c r="AY883" s="244" t="s">
        <v>168</v>
      </c>
    </row>
    <row r="884" s="14" customFormat="1">
      <c r="A884" s="14"/>
      <c r="B884" s="234"/>
      <c r="C884" s="235"/>
      <c r="D884" s="219" t="s">
        <v>182</v>
      </c>
      <c r="E884" s="235"/>
      <c r="F884" s="237" t="s">
        <v>864</v>
      </c>
      <c r="G884" s="235"/>
      <c r="H884" s="238">
        <v>22.734000000000002</v>
      </c>
      <c r="I884" s="239"/>
      <c r="J884" s="235"/>
      <c r="K884" s="235"/>
      <c r="L884" s="240"/>
      <c r="M884" s="241"/>
      <c r="N884" s="242"/>
      <c r="O884" s="242"/>
      <c r="P884" s="242"/>
      <c r="Q884" s="242"/>
      <c r="R884" s="242"/>
      <c r="S884" s="242"/>
      <c r="T884" s="243"/>
      <c r="U884" s="14"/>
      <c r="V884" s="14"/>
      <c r="W884" s="14"/>
      <c r="X884" s="14"/>
      <c r="Y884" s="14"/>
      <c r="Z884" s="14"/>
      <c r="AA884" s="14"/>
      <c r="AB884" s="14"/>
      <c r="AC884" s="14"/>
      <c r="AD884" s="14"/>
      <c r="AE884" s="14"/>
      <c r="AT884" s="244" t="s">
        <v>182</v>
      </c>
      <c r="AU884" s="244" t="s">
        <v>178</v>
      </c>
      <c r="AV884" s="14" t="s">
        <v>178</v>
      </c>
      <c r="AW884" s="14" t="s">
        <v>4</v>
      </c>
      <c r="AX884" s="14" t="s">
        <v>85</v>
      </c>
      <c r="AY884" s="244" t="s">
        <v>168</v>
      </c>
    </row>
    <row r="885" s="2" customFormat="1" ht="24.15" customHeight="1">
      <c r="A885" s="40"/>
      <c r="B885" s="41"/>
      <c r="C885" s="206" t="s">
        <v>865</v>
      </c>
      <c r="D885" s="206" t="s">
        <v>172</v>
      </c>
      <c r="E885" s="207" t="s">
        <v>866</v>
      </c>
      <c r="F885" s="208" t="s">
        <v>867</v>
      </c>
      <c r="G885" s="209" t="s">
        <v>175</v>
      </c>
      <c r="H885" s="210">
        <v>5.0599999999999996</v>
      </c>
      <c r="I885" s="211"/>
      <c r="J885" s="212">
        <f>ROUND(I885*H885,2)</f>
        <v>0</v>
      </c>
      <c r="K885" s="208" t="s">
        <v>176</v>
      </c>
      <c r="L885" s="46"/>
      <c r="M885" s="213" t="s">
        <v>32</v>
      </c>
      <c r="N885" s="214" t="s">
        <v>49</v>
      </c>
      <c r="O885" s="86"/>
      <c r="P885" s="215">
        <f>O885*H885</f>
        <v>0</v>
      </c>
      <c r="Q885" s="215">
        <v>0</v>
      </c>
      <c r="R885" s="215">
        <f>Q885*H885</f>
        <v>0</v>
      </c>
      <c r="S885" s="215">
        <v>0.083169999999999994</v>
      </c>
      <c r="T885" s="216">
        <f>S885*H885</f>
        <v>0.42084019999999994</v>
      </c>
      <c r="U885" s="40"/>
      <c r="V885" s="40"/>
      <c r="W885" s="40"/>
      <c r="X885" s="40"/>
      <c r="Y885" s="40"/>
      <c r="Z885" s="40"/>
      <c r="AA885" s="40"/>
      <c r="AB885" s="40"/>
      <c r="AC885" s="40"/>
      <c r="AD885" s="40"/>
      <c r="AE885" s="40"/>
      <c r="AR885" s="217" t="s">
        <v>319</v>
      </c>
      <c r="AT885" s="217" t="s">
        <v>172</v>
      </c>
      <c r="AU885" s="217" t="s">
        <v>178</v>
      </c>
      <c r="AY885" s="18" t="s">
        <v>168</v>
      </c>
      <c r="BE885" s="218">
        <f>IF(N885="základní",J885,0)</f>
        <v>0</v>
      </c>
      <c r="BF885" s="218">
        <f>IF(N885="snížená",J885,0)</f>
        <v>0</v>
      </c>
      <c r="BG885" s="218">
        <f>IF(N885="zákl. přenesená",J885,0)</f>
        <v>0</v>
      </c>
      <c r="BH885" s="218">
        <f>IF(N885="sníž. přenesená",J885,0)</f>
        <v>0</v>
      </c>
      <c r="BI885" s="218">
        <f>IF(N885="nulová",J885,0)</f>
        <v>0</v>
      </c>
      <c r="BJ885" s="18" t="s">
        <v>178</v>
      </c>
      <c r="BK885" s="218">
        <f>ROUND(I885*H885,2)</f>
        <v>0</v>
      </c>
      <c r="BL885" s="18" t="s">
        <v>319</v>
      </c>
      <c r="BM885" s="217" t="s">
        <v>868</v>
      </c>
    </row>
    <row r="886" s="13" customFormat="1">
      <c r="A886" s="13"/>
      <c r="B886" s="224"/>
      <c r="C886" s="225"/>
      <c r="D886" s="219" t="s">
        <v>182</v>
      </c>
      <c r="E886" s="226" t="s">
        <v>32</v>
      </c>
      <c r="F886" s="227" t="s">
        <v>238</v>
      </c>
      <c r="G886" s="225"/>
      <c r="H886" s="226" t="s">
        <v>32</v>
      </c>
      <c r="I886" s="228"/>
      <c r="J886" s="225"/>
      <c r="K886" s="225"/>
      <c r="L886" s="229"/>
      <c r="M886" s="230"/>
      <c r="N886" s="231"/>
      <c r="O886" s="231"/>
      <c r="P886" s="231"/>
      <c r="Q886" s="231"/>
      <c r="R886" s="231"/>
      <c r="S886" s="231"/>
      <c r="T886" s="232"/>
      <c r="U886" s="13"/>
      <c r="V886" s="13"/>
      <c r="W886" s="13"/>
      <c r="X886" s="13"/>
      <c r="Y886" s="13"/>
      <c r="Z886" s="13"/>
      <c r="AA886" s="13"/>
      <c r="AB886" s="13"/>
      <c r="AC886" s="13"/>
      <c r="AD886" s="13"/>
      <c r="AE886" s="13"/>
      <c r="AT886" s="233" t="s">
        <v>182</v>
      </c>
      <c r="AU886" s="233" t="s">
        <v>178</v>
      </c>
      <c r="AV886" s="13" t="s">
        <v>85</v>
      </c>
      <c r="AW886" s="13" t="s">
        <v>39</v>
      </c>
      <c r="AX886" s="13" t="s">
        <v>77</v>
      </c>
      <c r="AY886" s="233" t="s">
        <v>168</v>
      </c>
    </row>
    <row r="887" s="14" customFormat="1">
      <c r="A887" s="14"/>
      <c r="B887" s="234"/>
      <c r="C887" s="235"/>
      <c r="D887" s="219" t="s">
        <v>182</v>
      </c>
      <c r="E887" s="236" t="s">
        <v>32</v>
      </c>
      <c r="F887" s="237" t="s">
        <v>473</v>
      </c>
      <c r="G887" s="235"/>
      <c r="H887" s="238">
        <v>5.0599999999999996</v>
      </c>
      <c r="I887" s="239"/>
      <c r="J887" s="235"/>
      <c r="K887" s="235"/>
      <c r="L887" s="240"/>
      <c r="M887" s="241"/>
      <c r="N887" s="242"/>
      <c r="O887" s="242"/>
      <c r="P887" s="242"/>
      <c r="Q887" s="242"/>
      <c r="R887" s="242"/>
      <c r="S887" s="242"/>
      <c r="T887" s="243"/>
      <c r="U887" s="14"/>
      <c r="V887" s="14"/>
      <c r="W887" s="14"/>
      <c r="X887" s="14"/>
      <c r="Y887" s="14"/>
      <c r="Z887" s="14"/>
      <c r="AA887" s="14"/>
      <c r="AB887" s="14"/>
      <c r="AC887" s="14"/>
      <c r="AD887" s="14"/>
      <c r="AE887" s="14"/>
      <c r="AT887" s="244" t="s">
        <v>182</v>
      </c>
      <c r="AU887" s="244" t="s">
        <v>178</v>
      </c>
      <c r="AV887" s="14" t="s">
        <v>178</v>
      </c>
      <c r="AW887" s="14" t="s">
        <v>39</v>
      </c>
      <c r="AX887" s="14" t="s">
        <v>85</v>
      </c>
      <c r="AY887" s="244" t="s">
        <v>168</v>
      </c>
    </row>
    <row r="888" s="2" customFormat="1" ht="49.05" customHeight="1">
      <c r="A888" s="40"/>
      <c r="B888" s="41"/>
      <c r="C888" s="206" t="s">
        <v>869</v>
      </c>
      <c r="D888" s="206" t="s">
        <v>172</v>
      </c>
      <c r="E888" s="207" t="s">
        <v>870</v>
      </c>
      <c r="F888" s="208" t="s">
        <v>871</v>
      </c>
      <c r="G888" s="209" t="s">
        <v>175</v>
      </c>
      <c r="H888" s="210">
        <v>5.0599999999999996</v>
      </c>
      <c r="I888" s="211"/>
      <c r="J888" s="212">
        <f>ROUND(I888*H888,2)</f>
        <v>0</v>
      </c>
      <c r="K888" s="208" t="s">
        <v>176</v>
      </c>
      <c r="L888" s="46"/>
      <c r="M888" s="213" t="s">
        <v>32</v>
      </c>
      <c r="N888" s="214" t="s">
        <v>49</v>
      </c>
      <c r="O888" s="86"/>
      <c r="P888" s="215">
        <f>O888*H888</f>
        <v>0</v>
      </c>
      <c r="Q888" s="215">
        <v>0.0068900000000000003</v>
      </c>
      <c r="R888" s="215">
        <f>Q888*H888</f>
        <v>0.034863399999999996</v>
      </c>
      <c r="S888" s="215">
        <v>0</v>
      </c>
      <c r="T888" s="216">
        <f>S888*H888</f>
        <v>0</v>
      </c>
      <c r="U888" s="40"/>
      <c r="V888" s="40"/>
      <c r="W888" s="40"/>
      <c r="X888" s="40"/>
      <c r="Y888" s="40"/>
      <c r="Z888" s="40"/>
      <c r="AA888" s="40"/>
      <c r="AB888" s="40"/>
      <c r="AC888" s="40"/>
      <c r="AD888" s="40"/>
      <c r="AE888" s="40"/>
      <c r="AR888" s="217" t="s">
        <v>319</v>
      </c>
      <c r="AT888" s="217" t="s">
        <v>172</v>
      </c>
      <c r="AU888" s="217" t="s">
        <v>178</v>
      </c>
      <c r="AY888" s="18" t="s">
        <v>168</v>
      </c>
      <c r="BE888" s="218">
        <f>IF(N888="základní",J888,0)</f>
        <v>0</v>
      </c>
      <c r="BF888" s="218">
        <f>IF(N888="snížená",J888,0)</f>
        <v>0</v>
      </c>
      <c r="BG888" s="218">
        <f>IF(N888="zákl. přenesená",J888,0)</f>
        <v>0</v>
      </c>
      <c r="BH888" s="218">
        <f>IF(N888="sníž. přenesená",J888,0)</f>
        <v>0</v>
      </c>
      <c r="BI888" s="218">
        <f>IF(N888="nulová",J888,0)</f>
        <v>0</v>
      </c>
      <c r="BJ888" s="18" t="s">
        <v>178</v>
      </c>
      <c r="BK888" s="218">
        <f>ROUND(I888*H888,2)</f>
        <v>0</v>
      </c>
      <c r="BL888" s="18" t="s">
        <v>319</v>
      </c>
      <c r="BM888" s="217" t="s">
        <v>872</v>
      </c>
    </row>
    <row r="889" s="2" customFormat="1">
      <c r="A889" s="40"/>
      <c r="B889" s="41"/>
      <c r="C889" s="42"/>
      <c r="D889" s="219" t="s">
        <v>180</v>
      </c>
      <c r="E889" s="42"/>
      <c r="F889" s="220" t="s">
        <v>873</v>
      </c>
      <c r="G889" s="42"/>
      <c r="H889" s="42"/>
      <c r="I889" s="221"/>
      <c r="J889" s="42"/>
      <c r="K889" s="42"/>
      <c r="L889" s="46"/>
      <c r="M889" s="222"/>
      <c r="N889" s="223"/>
      <c r="O889" s="86"/>
      <c r="P889" s="86"/>
      <c r="Q889" s="86"/>
      <c r="R889" s="86"/>
      <c r="S889" s="86"/>
      <c r="T889" s="87"/>
      <c r="U889" s="40"/>
      <c r="V889" s="40"/>
      <c r="W889" s="40"/>
      <c r="X889" s="40"/>
      <c r="Y889" s="40"/>
      <c r="Z889" s="40"/>
      <c r="AA889" s="40"/>
      <c r="AB889" s="40"/>
      <c r="AC889" s="40"/>
      <c r="AD889" s="40"/>
      <c r="AE889" s="40"/>
      <c r="AT889" s="18" t="s">
        <v>180</v>
      </c>
      <c r="AU889" s="18" t="s">
        <v>178</v>
      </c>
    </row>
    <row r="890" s="13" customFormat="1">
      <c r="A890" s="13"/>
      <c r="B890" s="224"/>
      <c r="C890" s="225"/>
      <c r="D890" s="219" t="s">
        <v>182</v>
      </c>
      <c r="E890" s="226" t="s">
        <v>32</v>
      </c>
      <c r="F890" s="227" t="s">
        <v>238</v>
      </c>
      <c r="G890" s="225"/>
      <c r="H890" s="226" t="s">
        <v>32</v>
      </c>
      <c r="I890" s="228"/>
      <c r="J890" s="225"/>
      <c r="K890" s="225"/>
      <c r="L890" s="229"/>
      <c r="M890" s="230"/>
      <c r="N890" s="231"/>
      <c r="O890" s="231"/>
      <c r="P890" s="231"/>
      <c r="Q890" s="231"/>
      <c r="R890" s="231"/>
      <c r="S890" s="231"/>
      <c r="T890" s="232"/>
      <c r="U890" s="13"/>
      <c r="V890" s="13"/>
      <c r="W890" s="13"/>
      <c r="X890" s="13"/>
      <c r="Y890" s="13"/>
      <c r="Z890" s="13"/>
      <c r="AA890" s="13"/>
      <c r="AB890" s="13"/>
      <c r="AC890" s="13"/>
      <c r="AD890" s="13"/>
      <c r="AE890" s="13"/>
      <c r="AT890" s="233" t="s">
        <v>182</v>
      </c>
      <c r="AU890" s="233" t="s">
        <v>178</v>
      </c>
      <c r="AV890" s="13" t="s">
        <v>85</v>
      </c>
      <c r="AW890" s="13" t="s">
        <v>39</v>
      </c>
      <c r="AX890" s="13" t="s">
        <v>77</v>
      </c>
      <c r="AY890" s="233" t="s">
        <v>168</v>
      </c>
    </row>
    <row r="891" s="14" customFormat="1">
      <c r="A891" s="14"/>
      <c r="B891" s="234"/>
      <c r="C891" s="235"/>
      <c r="D891" s="219" t="s">
        <v>182</v>
      </c>
      <c r="E891" s="236" t="s">
        <v>32</v>
      </c>
      <c r="F891" s="237" t="s">
        <v>473</v>
      </c>
      <c r="G891" s="235"/>
      <c r="H891" s="238">
        <v>5.0599999999999996</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182</v>
      </c>
      <c r="AU891" s="244" t="s">
        <v>178</v>
      </c>
      <c r="AV891" s="14" t="s">
        <v>178</v>
      </c>
      <c r="AW891" s="14" t="s">
        <v>39</v>
      </c>
      <c r="AX891" s="14" t="s">
        <v>85</v>
      </c>
      <c r="AY891" s="244" t="s">
        <v>168</v>
      </c>
    </row>
    <row r="892" s="2" customFormat="1" ht="37.8" customHeight="1">
      <c r="A892" s="40"/>
      <c r="B892" s="41"/>
      <c r="C892" s="256" t="s">
        <v>874</v>
      </c>
      <c r="D892" s="256" t="s">
        <v>210</v>
      </c>
      <c r="E892" s="257" t="s">
        <v>875</v>
      </c>
      <c r="F892" s="258" t="s">
        <v>876</v>
      </c>
      <c r="G892" s="259" t="s">
        <v>175</v>
      </c>
      <c r="H892" s="260">
        <v>5.5659999999999998</v>
      </c>
      <c r="I892" s="261"/>
      <c r="J892" s="262">
        <f>ROUND(I892*H892,2)</f>
        <v>0</v>
      </c>
      <c r="K892" s="258" t="s">
        <v>176</v>
      </c>
      <c r="L892" s="263"/>
      <c r="M892" s="264" t="s">
        <v>32</v>
      </c>
      <c r="N892" s="265" t="s">
        <v>49</v>
      </c>
      <c r="O892" s="86"/>
      <c r="P892" s="215">
        <f>O892*H892</f>
        <v>0</v>
      </c>
      <c r="Q892" s="215">
        <v>0.019199999999999998</v>
      </c>
      <c r="R892" s="215">
        <f>Q892*H892</f>
        <v>0.10686719999999998</v>
      </c>
      <c r="S892" s="215">
        <v>0</v>
      </c>
      <c r="T892" s="216">
        <f>S892*H892</f>
        <v>0</v>
      </c>
      <c r="U892" s="40"/>
      <c r="V892" s="40"/>
      <c r="W892" s="40"/>
      <c r="X892" s="40"/>
      <c r="Y892" s="40"/>
      <c r="Z892" s="40"/>
      <c r="AA892" s="40"/>
      <c r="AB892" s="40"/>
      <c r="AC892" s="40"/>
      <c r="AD892" s="40"/>
      <c r="AE892" s="40"/>
      <c r="AR892" s="217" t="s">
        <v>395</v>
      </c>
      <c r="AT892" s="217" t="s">
        <v>210</v>
      </c>
      <c r="AU892" s="217" t="s">
        <v>178</v>
      </c>
      <c r="AY892" s="18" t="s">
        <v>168</v>
      </c>
      <c r="BE892" s="218">
        <f>IF(N892="základní",J892,0)</f>
        <v>0</v>
      </c>
      <c r="BF892" s="218">
        <f>IF(N892="snížená",J892,0)</f>
        <v>0</v>
      </c>
      <c r="BG892" s="218">
        <f>IF(N892="zákl. přenesená",J892,0)</f>
        <v>0</v>
      </c>
      <c r="BH892" s="218">
        <f>IF(N892="sníž. přenesená",J892,0)</f>
        <v>0</v>
      </c>
      <c r="BI892" s="218">
        <f>IF(N892="nulová",J892,0)</f>
        <v>0</v>
      </c>
      <c r="BJ892" s="18" t="s">
        <v>178</v>
      </c>
      <c r="BK892" s="218">
        <f>ROUND(I892*H892,2)</f>
        <v>0</v>
      </c>
      <c r="BL892" s="18" t="s">
        <v>319</v>
      </c>
      <c r="BM892" s="217" t="s">
        <v>877</v>
      </c>
    </row>
    <row r="893" s="14" customFormat="1">
      <c r="A893" s="14"/>
      <c r="B893" s="234"/>
      <c r="C893" s="235"/>
      <c r="D893" s="219" t="s">
        <v>182</v>
      </c>
      <c r="E893" s="235"/>
      <c r="F893" s="237" t="s">
        <v>878</v>
      </c>
      <c r="G893" s="235"/>
      <c r="H893" s="238">
        <v>5.5659999999999998</v>
      </c>
      <c r="I893" s="239"/>
      <c r="J893" s="235"/>
      <c r="K893" s="235"/>
      <c r="L893" s="240"/>
      <c r="M893" s="241"/>
      <c r="N893" s="242"/>
      <c r="O893" s="242"/>
      <c r="P893" s="242"/>
      <c r="Q893" s="242"/>
      <c r="R893" s="242"/>
      <c r="S893" s="242"/>
      <c r="T893" s="243"/>
      <c r="U893" s="14"/>
      <c r="V893" s="14"/>
      <c r="W893" s="14"/>
      <c r="X893" s="14"/>
      <c r="Y893" s="14"/>
      <c r="Z893" s="14"/>
      <c r="AA893" s="14"/>
      <c r="AB893" s="14"/>
      <c r="AC893" s="14"/>
      <c r="AD893" s="14"/>
      <c r="AE893" s="14"/>
      <c r="AT893" s="244" t="s">
        <v>182</v>
      </c>
      <c r="AU893" s="244" t="s">
        <v>178</v>
      </c>
      <c r="AV893" s="14" t="s">
        <v>178</v>
      </c>
      <c r="AW893" s="14" t="s">
        <v>4</v>
      </c>
      <c r="AX893" s="14" t="s">
        <v>85</v>
      </c>
      <c r="AY893" s="244" t="s">
        <v>168</v>
      </c>
    </row>
    <row r="894" s="2" customFormat="1" ht="24.15" customHeight="1">
      <c r="A894" s="40"/>
      <c r="B894" s="41"/>
      <c r="C894" s="206" t="s">
        <v>879</v>
      </c>
      <c r="D894" s="206" t="s">
        <v>172</v>
      </c>
      <c r="E894" s="207" t="s">
        <v>880</v>
      </c>
      <c r="F894" s="208" t="s">
        <v>881</v>
      </c>
      <c r="G894" s="209" t="s">
        <v>715</v>
      </c>
      <c r="H894" s="210">
        <v>2</v>
      </c>
      <c r="I894" s="211"/>
      <c r="J894" s="212">
        <f>ROUND(I894*H894,2)</f>
        <v>0</v>
      </c>
      <c r="K894" s="208" t="s">
        <v>176</v>
      </c>
      <c r="L894" s="46"/>
      <c r="M894" s="213" t="s">
        <v>32</v>
      </c>
      <c r="N894" s="214" t="s">
        <v>49</v>
      </c>
      <c r="O894" s="86"/>
      <c r="P894" s="215">
        <f>O894*H894</f>
        <v>0</v>
      </c>
      <c r="Q894" s="215">
        <v>0.00021000000000000001</v>
      </c>
      <c r="R894" s="215">
        <f>Q894*H894</f>
        <v>0.00042000000000000002</v>
      </c>
      <c r="S894" s="215">
        <v>0</v>
      </c>
      <c r="T894" s="216">
        <f>S894*H894</f>
        <v>0</v>
      </c>
      <c r="U894" s="40"/>
      <c r="V894" s="40"/>
      <c r="W894" s="40"/>
      <c r="X894" s="40"/>
      <c r="Y894" s="40"/>
      <c r="Z894" s="40"/>
      <c r="AA894" s="40"/>
      <c r="AB894" s="40"/>
      <c r="AC894" s="40"/>
      <c r="AD894" s="40"/>
      <c r="AE894" s="40"/>
      <c r="AR894" s="217" t="s">
        <v>319</v>
      </c>
      <c r="AT894" s="217" t="s">
        <v>172</v>
      </c>
      <c r="AU894" s="217" t="s">
        <v>178</v>
      </c>
      <c r="AY894" s="18" t="s">
        <v>168</v>
      </c>
      <c r="BE894" s="218">
        <f>IF(N894="základní",J894,0)</f>
        <v>0</v>
      </c>
      <c r="BF894" s="218">
        <f>IF(N894="snížená",J894,0)</f>
        <v>0</v>
      </c>
      <c r="BG894" s="218">
        <f>IF(N894="zákl. přenesená",J894,0)</f>
        <v>0</v>
      </c>
      <c r="BH894" s="218">
        <f>IF(N894="sníž. přenesená",J894,0)</f>
        <v>0</v>
      </c>
      <c r="BI894" s="218">
        <f>IF(N894="nulová",J894,0)</f>
        <v>0</v>
      </c>
      <c r="BJ894" s="18" t="s">
        <v>178</v>
      </c>
      <c r="BK894" s="218">
        <f>ROUND(I894*H894,2)</f>
        <v>0</v>
      </c>
      <c r="BL894" s="18" t="s">
        <v>319</v>
      </c>
      <c r="BM894" s="217" t="s">
        <v>882</v>
      </c>
    </row>
    <row r="895" s="2" customFormat="1">
      <c r="A895" s="40"/>
      <c r="B895" s="41"/>
      <c r="C895" s="42"/>
      <c r="D895" s="219" t="s">
        <v>180</v>
      </c>
      <c r="E895" s="42"/>
      <c r="F895" s="220" t="s">
        <v>883</v>
      </c>
      <c r="G895" s="42"/>
      <c r="H895" s="42"/>
      <c r="I895" s="221"/>
      <c r="J895" s="42"/>
      <c r="K895" s="42"/>
      <c r="L895" s="46"/>
      <c r="M895" s="222"/>
      <c r="N895" s="223"/>
      <c r="O895" s="86"/>
      <c r="P895" s="86"/>
      <c r="Q895" s="86"/>
      <c r="R895" s="86"/>
      <c r="S895" s="86"/>
      <c r="T895" s="87"/>
      <c r="U895" s="40"/>
      <c r="V895" s="40"/>
      <c r="W895" s="40"/>
      <c r="X895" s="40"/>
      <c r="Y895" s="40"/>
      <c r="Z895" s="40"/>
      <c r="AA895" s="40"/>
      <c r="AB895" s="40"/>
      <c r="AC895" s="40"/>
      <c r="AD895" s="40"/>
      <c r="AE895" s="40"/>
      <c r="AT895" s="18" t="s">
        <v>180</v>
      </c>
      <c r="AU895" s="18" t="s">
        <v>178</v>
      </c>
    </row>
    <row r="896" s="2" customFormat="1" ht="24.15" customHeight="1">
      <c r="A896" s="40"/>
      <c r="B896" s="41"/>
      <c r="C896" s="206" t="s">
        <v>884</v>
      </c>
      <c r="D896" s="206" t="s">
        <v>172</v>
      </c>
      <c r="E896" s="207" t="s">
        <v>885</v>
      </c>
      <c r="F896" s="208" t="s">
        <v>886</v>
      </c>
      <c r="G896" s="209" t="s">
        <v>278</v>
      </c>
      <c r="H896" s="210">
        <v>6.2000000000000002</v>
      </c>
      <c r="I896" s="211"/>
      <c r="J896" s="212">
        <f>ROUND(I896*H896,2)</f>
        <v>0</v>
      </c>
      <c r="K896" s="208" t="s">
        <v>176</v>
      </c>
      <c r="L896" s="46"/>
      <c r="M896" s="213" t="s">
        <v>32</v>
      </c>
      <c r="N896" s="214" t="s">
        <v>49</v>
      </c>
      <c r="O896" s="86"/>
      <c r="P896" s="215">
        <f>O896*H896</f>
        <v>0</v>
      </c>
      <c r="Q896" s="215">
        <v>0.00032000000000000003</v>
      </c>
      <c r="R896" s="215">
        <f>Q896*H896</f>
        <v>0.0019840000000000001</v>
      </c>
      <c r="S896" s="215">
        <v>0</v>
      </c>
      <c r="T896" s="216">
        <f>S896*H896</f>
        <v>0</v>
      </c>
      <c r="U896" s="40"/>
      <c r="V896" s="40"/>
      <c r="W896" s="40"/>
      <c r="X896" s="40"/>
      <c r="Y896" s="40"/>
      <c r="Z896" s="40"/>
      <c r="AA896" s="40"/>
      <c r="AB896" s="40"/>
      <c r="AC896" s="40"/>
      <c r="AD896" s="40"/>
      <c r="AE896" s="40"/>
      <c r="AR896" s="217" t="s">
        <v>319</v>
      </c>
      <c r="AT896" s="217" t="s">
        <v>172</v>
      </c>
      <c r="AU896" s="217" t="s">
        <v>178</v>
      </c>
      <c r="AY896" s="18" t="s">
        <v>168</v>
      </c>
      <c r="BE896" s="218">
        <f>IF(N896="základní",J896,0)</f>
        <v>0</v>
      </c>
      <c r="BF896" s="218">
        <f>IF(N896="snížená",J896,0)</f>
        <v>0</v>
      </c>
      <c r="BG896" s="218">
        <f>IF(N896="zákl. přenesená",J896,0)</f>
        <v>0</v>
      </c>
      <c r="BH896" s="218">
        <f>IF(N896="sníž. přenesená",J896,0)</f>
        <v>0</v>
      </c>
      <c r="BI896" s="218">
        <f>IF(N896="nulová",J896,0)</f>
        <v>0</v>
      </c>
      <c r="BJ896" s="18" t="s">
        <v>178</v>
      </c>
      <c r="BK896" s="218">
        <f>ROUND(I896*H896,2)</f>
        <v>0</v>
      </c>
      <c r="BL896" s="18" t="s">
        <v>319</v>
      </c>
      <c r="BM896" s="217" t="s">
        <v>887</v>
      </c>
    </row>
    <row r="897" s="2" customFormat="1">
      <c r="A897" s="40"/>
      <c r="B897" s="41"/>
      <c r="C897" s="42"/>
      <c r="D897" s="219" t="s">
        <v>180</v>
      </c>
      <c r="E897" s="42"/>
      <c r="F897" s="220" t="s">
        <v>883</v>
      </c>
      <c r="G897" s="42"/>
      <c r="H897" s="42"/>
      <c r="I897" s="221"/>
      <c r="J897" s="42"/>
      <c r="K897" s="42"/>
      <c r="L897" s="46"/>
      <c r="M897" s="222"/>
      <c r="N897" s="223"/>
      <c r="O897" s="86"/>
      <c r="P897" s="86"/>
      <c r="Q897" s="86"/>
      <c r="R897" s="86"/>
      <c r="S897" s="86"/>
      <c r="T897" s="87"/>
      <c r="U897" s="40"/>
      <c r="V897" s="40"/>
      <c r="W897" s="40"/>
      <c r="X897" s="40"/>
      <c r="Y897" s="40"/>
      <c r="Z897" s="40"/>
      <c r="AA897" s="40"/>
      <c r="AB897" s="40"/>
      <c r="AC897" s="40"/>
      <c r="AD897" s="40"/>
      <c r="AE897" s="40"/>
      <c r="AT897" s="18" t="s">
        <v>180</v>
      </c>
      <c r="AU897" s="18" t="s">
        <v>178</v>
      </c>
    </row>
    <row r="898" s="13" customFormat="1">
      <c r="A898" s="13"/>
      <c r="B898" s="224"/>
      <c r="C898" s="225"/>
      <c r="D898" s="219" t="s">
        <v>182</v>
      </c>
      <c r="E898" s="226" t="s">
        <v>32</v>
      </c>
      <c r="F898" s="227" t="s">
        <v>594</v>
      </c>
      <c r="G898" s="225"/>
      <c r="H898" s="226" t="s">
        <v>32</v>
      </c>
      <c r="I898" s="228"/>
      <c r="J898" s="225"/>
      <c r="K898" s="225"/>
      <c r="L898" s="229"/>
      <c r="M898" s="230"/>
      <c r="N898" s="231"/>
      <c r="O898" s="231"/>
      <c r="P898" s="231"/>
      <c r="Q898" s="231"/>
      <c r="R898" s="231"/>
      <c r="S898" s="231"/>
      <c r="T898" s="232"/>
      <c r="U898" s="13"/>
      <c r="V898" s="13"/>
      <c r="W898" s="13"/>
      <c r="X898" s="13"/>
      <c r="Y898" s="13"/>
      <c r="Z898" s="13"/>
      <c r="AA898" s="13"/>
      <c r="AB898" s="13"/>
      <c r="AC898" s="13"/>
      <c r="AD898" s="13"/>
      <c r="AE898" s="13"/>
      <c r="AT898" s="233" t="s">
        <v>182</v>
      </c>
      <c r="AU898" s="233" t="s">
        <v>178</v>
      </c>
      <c r="AV898" s="13" t="s">
        <v>85</v>
      </c>
      <c r="AW898" s="13" t="s">
        <v>39</v>
      </c>
      <c r="AX898" s="13" t="s">
        <v>77</v>
      </c>
      <c r="AY898" s="233" t="s">
        <v>168</v>
      </c>
    </row>
    <row r="899" s="14" customFormat="1">
      <c r="A899" s="14"/>
      <c r="B899" s="234"/>
      <c r="C899" s="235"/>
      <c r="D899" s="219" t="s">
        <v>182</v>
      </c>
      <c r="E899" s="236" t="s">
        <v>32</v>
      </c>
      <c r="F899" s="237" t="s">
        <v>854</v>
      </c>
      <c r="G899" s="235"/>
      <c r="H899" s="238">
        <v>6.2000000000000002</v>
      </c>
      <c r="I899" s="239"/>
      <c r="J899" s="235"/>
      <c r="K899" s="235"/>
      <c r="L899" s="240"/>
      <c r="M899" s="241"/>
      <c r="N899" s="242"/>
      <c r="O899" s="242"/>
      <c r="P899" s="242"/>
      <c r="Q899" s="242"/>
      <c r="R899" s="242"/>
      <c r="S899" s="242"/>
      <c r="T899" s="243"/>
      <c r="U899" s="14"/>
      <c r="V899" s="14"/>
      <c r="W899" s="14"/>
      <c r="X899" s="14"/>
      <c r="Y899" s="14"/>
      <c r="Z899" s="14"/>
      <c r="AA899" s="14"/>
      <c r="AB899" s="14"/>
      <c r="AC899" s="14"/>
      <c r="AD899" s="14"/>
      <c r="AE899" s="14"/>
      <c r="AT899" s="244" t="s">
        <v>182</v>
      </c>
      <c r="AU899" s="244" t="s">
        <v>178</v>
      </c>
      <c r="AV899" s="14" t="s">
        <v>178</v>
      </c>
      <c r="AW899" s="14" t="s">
        <v>39</v>
      </c>
      <c r="AX899" s="14" t="s">
        <v>85</v>
      </c>
      <c r="AY899" s="244" t="s">
        <v>168</v>
      </c>
    </row>
    <row r="900" s="2" customFormat="1" ht="24.15" customHeight="1">
      <c r="A900" s="40"/>
      <c r="B900" s="41"/>
      <c r="C900" s="206" t="s">
        <v>888</v>
      </c>
      <c r="D900" s="206" t="s">
        <v>172</v>
      </c>
      <c r="E900" s="207" t="s">
        <v>889</v>
      </c>
      <c r="F900" s="208" t="s">
        <v>890</v>
      </c>
      <c r="G900" s="209" t="s">
        <v>278</v>
      </c>
      <c r="H900" s="210">
        <v>6.7999999999999998</v>
      </c>
      <c r="I900" s="211"/>
      <c r="J900" s="212">
        <f>ROUND(I900*H900,2)</f>
        <v>0</v>
      </c>
      <c r="K900" s="208" t="s">
        <v>176</v>
      </c>
      <c r="L900" s="46"/>
      <c r="M900" s="213" t="s">
        <v>32</v>
      </c>
      <c r="N900" s="214" t="s">
        <v>49</v>
      </c>
      <c r="O900" s="86"/>
      <c r="P900" s="215">
        <f>O900*H900</f>
        <v>0</v>
      </c>
      <c r="Q900" s="215">
        <v>0.00033</v>
      </c>
      <c r="R900" s="215">
        <f>Q900*H900</f>
        <v>0.0022439999999999999</v>
      </c>
      <c r="S900" s="215">
        <v>0</v>
      </c>
      <c r="T900" s="216">
        <f>S900*H900</f>
        <v>0</v>
      </c>
      <c r="U900" s="40"/>
      <c r="V900" s="40"/>
      <c r="W900" s="40"/>
      <c r="X900" s="40"/>
      <c r="Y900" s="40"/>
      <c r="Z900" s="40"/>
      <c r="AA900" s="40"/>
      <c r="AB900" s="40"/>
      <c r="AC900" s="40"/>
      <c r="AD900" s="40"/>
      <c r="AE900" s="40"/>
      <c r="AR900" s="217" t="s">
        <v>319</v>
      </c>
      <c r="AT900" s="217" t="s">
        <v>172</v>
      </c>
      <c r="AU900" s="217" t="s">
        <v>178</v>
      </c>
      <c r="AY900" s="18" t="s">
        <v>168</v>
      </c>
      <c r="BE900" s="218">
        <f>IF(N900="základní",J900,0)</f>
        <v>0</v>
      </c>
      <c r="BF900" s="218">
        <f>IF(N900="snížená",J900,0)</f>
        <v>0</v>
      </c>
      <c r="BG900" s="218">
        <f>IF(N900="zákl. přenesená",J900,0)</f>
        <v>0</v>
      </c>
      <c r="BH900" s="218">
        <f>IF(N900="sníž. přenesená",J900,0)</f>
        <v>0</v>
      </c>
      <c r="BI900" s="218">
        <f>IF(N900="nulová",J900,0)</f>
        <v>0</v>
      </c>
      <c r="BJ900" s="18" t="s">
        <v>178</v>
      </c>
      <c r="BK900" s="218">
        <f>ROUND(I900*H900,2)</f>
        <v>0</v>
      </c>
      <c r="BL900" s="18" t="s">
        <v>319</v>
      </c>
      <c r="BM900" s="217" t="s">
        <v>891</v>
      </c>
    </row>
    <row r="901" s="2" customFormat="1">
      <c r="A901" s="40"/>
      <c r="B901" s="41"/>
      <c r="C901" s="42"/>
      <c r="D901" s="219" t="s">
        <v>180</v>
      </c>
      <c r="E901" s="42"/>
      <c r="F901" s="220" t="s">
        <v>883</v>
      </c>
      <c r="G901" s="42"/>
      <c r="H901" s="42"/>
      <c r="I901" s="221"/>
      <c r="J901" s="42"/>
      <c r="K901" s="42"/>
      <c r="L901" s="46"/>
      <c r="M901" s="222"/>
      <c r="N901" s="223"/>
      <c r="O901" s="86"/>
      <c r="P901" s="86"/>
      <c r="Q901" s="86"/>
      <c r="R901" s="86"/>
      <c r="S901" s="86"/>
      <c r="T901" s="87"/>
      <c r="U901" s="40"/>
      <c r="V901" s="40"/>
      <c r="W901" s="40"/>
      <c r="X901" s="40"/>
      <c r="Y901" s="40"/>
      <c r="Z901" s="40"/>
      <c r="AA901" s="40"/>
      <c r="AB901" s="40"/>
      <c r="AC901" s="40"/>
      <c r="AD901" s="40"/>
      <c r="AE901" s="40"/>
      <c r="AT901" s="18" t="s">
        <v>180</v>
      </c>
      <c r="AU901" s="18" t="s">
        <v>178</v>
      </c>
    </row>
    <row r="902" s="13" customFormat="1">
      <c r="A902" s="13"/>
      <c r="B902" s="224"/>
      <c r="C902" s="225"/>
      <c r="D902" s="219" t="s">
        <v>182</v>
      </c>
      <c r="E902" s="226" t="s">
        <v>32</v>
      </c>
      <c r="F902" s="227" t="s">
        <v>238</v>
      </c>
      <c r="G902" s="225"/>
      <c r="H902" s="226" t="s">
        <v>32</v>
      </c>
      <c r="I902" s="228"/>
      <c r="J902" s="225"/>
      <c r="K902" s="225"/>
      <c r="L902" s="229"/>
      <c r="M902" s="230"/>
      <c r="N902" s="231"/>
      <c r="O902" s="231"/>
      <c r="P902" s="231"/>
      <c r="Q902" s="231"/>
      <c r="R902" s="231"/>
      <c r="S902" s="231"/>
      <c r="T902" s="232"/>
      <c r="U902" s="13"/>
      <c r="V902" s="13"/>
      <c r="W902" s="13"/>
      <c r="X902" s="13"/>
      <c r="Y902" s="13"/>
      <c r="Z902" s="13"/>
      <c r="AA902" s="13"/>
      <c r="AB902" s="13"/>
      <c r="AC902" s="13"/>
      <c r="AD902" s="13"/>
      <c r="AE902" s="13"/>
      <c r="AT902" s="233" t="s">
        <v>182</v>
      </c>
      <c r="AU902" s="233" t="s">
        <v>178</v>
      </c>
      <c r="AV902" s="13" t="s">
        <v>85</v>
      </c>
      <c r="AW902" s="13" t="s">
        <v>39</v>
      </c>
      <c r="AX902" s="13" t="s">
        <v>77</v>
      </c>
      <c r="AY902" s="233" t="s">
        <v>168</v>
      </c>
    </row>
    <row r="903" s="14" customFormat="1">
      <c r="A903" s="14"/>
      <c r="B903" s="234"/>
      <c r="C903" s="235"/>
      <c r="D903" s="219" t="s">
        <v>182</v>
      </c>
      <c r="E903" s="236" t="s">
        <v>32</v>
      </c>
      <c r="F903" s="237" t="s">
        <v>813</v>
      </c>
      <c r="G903" s="235"/>
      <c r="H903" s="238">
        <v>6.7999999999999998</v>
      </c>
      <c r="I903" s="239"/>
      <c r="J903" s="235"/>
      <c r="K903" s="235"/>
      <c r="L903" s="240"/>
      <c r="M903" s="241"/>
      <c r="N903" s="242"/>
      <c r="O903" s="242"/>
      <c r="P903" s="242"/>
      <c r="Q903" s="242"/>
      <c r="R903" s="242"/>
      <c r="S903" s="242"/>
      <c r="T903" s="243"/>
      <c r="U903" s="14"/>
      <c r="V903" s="14"/>
      <c r="W903" s="14"/>
      <c r="X903" s="14"/>
      <c r="Y903" s="14"/>
      <c r="Z903" s="14"/>
      <c r="AA903" s="14"/>
      <c r="AB903" s="14"/>
      <c r="AC903" s="14"/>
      <c r="AD903" s="14"/>
      <c r="AE903" s="14"/>
      <c r="AT903" s="244" t="s">
        <v>182</v>
      </c>
      <c r="AU903" s="244" t="s">
        <v>178</v>
      </c>
      <c r="AV903" s="14" t="s">
        <v>178</v>
      </c>
      <c r="AW903" s="14" t="s">
        <v>39</v>
      </c>
      <c r="AX903" s="14" t="s">
        <v>85</v>
      </c>
      <c r="AY903" s="244" t="s">
        <v>168</v>
      </c>
    </row>
    <row r="904" s="2" customFormat="1" ht="37.8" customHeight="1">
      <c r="A904" s="40"/>
      <c r="B904" s="41"/>
      <c r="C904" s="206" t="s">
        <v>892</v>
      </c>
      <c r="D904" s="206" t="s">
        <v>172</v>
      </c>
      <c r="E904" s="207" t="s">
        <v>893</v>
      </c>
      <c r="F904" s="208" t="s">
        <v>894</v>
      </c>
      <c r="G904" s="209" t="s">
        <v>599</v>
      </c>
      <c r="H904" s="266"/>
      <c r="I904" s="211"/>
      <c r="J904" s="212">
        <f>ROUND(I904*H904,2)</f>
        <v>0</v>
      </c>
      <c r="K904" s="208" t="s">
        <v>176</v>
      </c>
      <c r="L904" s="46"/>
      <c r="M904" s="213" t="s">
        <v>32</v>
      </c>
      <c r="N904" s="214" t="s">
        <v>49</v>
      </c>
      <c r="O904" s="86"/>
      <c r="P904" s="215">
        <f>O904*H904</f>
        <v>0</v>
      </c>
      <c r="Q904" s="215">
        <v>0</v>
      </c>
      <c r="R904" s="215">
        <f>Q904*H904</f>
        <v>0</v>
      </c>
      <c r="S904" s="215">
        <v>0</v>
      </c>
      <c r="T904" s="216">
        <f>S904*H904</f>
        <v>0</v>
      </c>
      <c r="U904" s="40"/>
      <c r="V904" s="40"/>
      <c r="W904" s="40"/>
      <c r="X904" s="40"/>
      <c r="Y904" s="40"/>
      <c r="Z904" s="40"/>
      <c r="AA904" s="40"/>
      <c r="AB904" s="40"/>
      <c r="AC904" s="40"/>
      <c r="AD904" s="40"/>
      <c r="AE904" s="40"/>
      <c r="AR904" s="217" t="s">
        <v>319</v>
      </c>
      <c r="AT904" s="217" t="s">
        <v>172</v>
      </c>
      <c r="AU904" s="217" t="s">
        <v>178</v>
      </c>
      <c r="AY904" s="18" t="s">
        <v>168</v>
      </c>
      <c r="BE904" s="218">
        <f>IF(N904="základní",J904,0)</f>
        <v>0</v>
      </c>
      <c r="BF904" s="218">
        <f>IF(N904="snížená",J904,0)</f>
        <v>0</v>
      </c>
      <c r="BG904" s="218">
        <f>IF(N904="zákl. přenesená",J904,0)</f>
        <v>0</v>
      </c>
      <c r="BH904" s="218">
        <f>IF(N904="sníž. přenesená",J904,0)</f>
        <v>0</v>
      </c>
      <c r="BI904" s="218">
        <f>IF(N904="nulová",J904,0)</f>
        <v>0</v>
      </c>
      <c r="BJ904" s="18" t="s">
        <v>178</v>
      </c>
      <c r="BK904" s="218">
        <f>ROUND(I904*H904,2)</f>
        <v>0</v>
      </c>
      <c r="BL904" s="18" t="s">
        <v>319</v>
      </c>
      <c r="BM904" s="217" t="s">
        <v>895</v>
      </c>
    </row>
    <row r="905" s="2" customFormat="1">
      <c r="A905" s="40"/>
      <c r="B905" s="41"/>
      <c r="C905" s="42"/>
      <c r="D905" s="219" t="s">
        <v>180</v>
      </c>
      <c r="E905" s="42"/>
      <c r="F905" s="220" t="s">
        <v>601</v>
      </c>
      <c r="G905" s="42"/>
      <c r="H905" s="42"/>
      <c r="I905" s="221"/>
      <c r="J905" s="42"/>
      <c r="K905" s="42"/>
      <c r="L905" s="46"/>
      <c r="M905" s="222"/>
      <c r="N905" s="223"/>
      <c r="O905" s="86"/>
      <c r="P905" s="86"/>
      <c r="Q905" s="86"/>
      <c r="R905" s="86"/>
      <c r="S905" s="86"/>
      <c r="T905" s="87"/>
      <c r="U905" s="40"/>
      <c r="V905" s="40"/>
      <c r="W905" s="40"/>
      <c r="X905" s="40"/>
      <c r="Y905" s="40"/>
      <c r="Z905" s="40"/>
      <c r="AA905" s="40"/>
      <c r="AB905" s="40"/>
      <c r="AC905" s="40"/>
      <c r="AD905" s="40"/>
      <c r="AE905" s="40"/>
      <c r="AT905" s="18" t="s">
        <v>180</v>
      </c>
      <c r="AU905" s="18" t="s">
        <v>178</v>
      </c>
    </row>
    <row r="906" s="12" customFormat="1" ht="22.8" customHeight="1">
      <c r="A906" s="12"/>
      <c r="B906" s="190"/>
      <c r="C906" s="191"/>
      <c r="D906" s="192" t="s">
        <v>76</v>
      </c>
      <c r="E906" s="204" t="s">
        <v>896</v>
      </c>
      <c r="F906" s="204" t="s">
        <v>897</v>
      </c>
      <c r="G906" s="191"/>
      <c r="H906" s="191"/>
      <c r="I906" s="194"/>
      <c r="J906" s="205">
        <f>BK906</f>
        <v>0</v>
      </c>
      <c r="K906" s="191"/>
      <c r="L906" s="196"/>
      <c r="M906" s="197"/>
      <c r="N906" s="198"/>
      <c r="O906" s="198"/>
      <c r="P906" s="199">
        <f>SUM(P907:P928)</f>
        <v>0</v>
      </c>
      <c r="Q906" s="198"/>
      <c r="R906" s="199">
        <f>SUM(R907:R928)</f>
        <v>0.44359199999999999</v>
      </c>
      <c r="S906" s="198"/>
      <c r="T906" s="200">
        <f>SUM(T907:T928)</f>
        <v>0</v>
      </c>
      <c r="U906" s="12"/>
      <c r="V906" s="12"/>
      <c r="W906" s="12"/>
      <c r="X906" s="12"/>
      <c r="Y906" s="12"/>
      <c r="Z906" s="12"/>
      <c r="AA906" s="12"/>
      <c r="AB906" s="12"/>
      <c r="AC906" s="12"/>
      <c r="AD906" s="12"/>
      <c r="AE906" s="12"/>
      <c r="AR906" s="201" t="s">
        <v>178</v>
      </c>
      <c r="AT906" s="202" t="s">
        <v>76</v>
      </c>
      <c r="AU906" s="202" t="s">
        <v>85</v>
      </c>
      <c r="AY906" s="201" t="s">
        <v>168</v>
      </c>
      <c r="BK906" s="203">
        <f>SUM(BK907:BK928)</f>
        <v>0</v>
      </c>
    </row>
    <row r="907" s="2" customFormat="1" ht="24.15" customHeight="1">
      <c r="A907" s="40"/>
      <c r="B907" s="41"/>
      <c r="C907" s="206" t="s">
        <v>898</v>
      </c>
      <c r="D907" s="206" t="s">
        <v>172</v>
      </c>
      <c r="E907" s="207" t="s">
        <v>899</v>
      </c>
      <c r="F907" s="208" t="s">
        <v>900</v>
      </c>
      <c r="G907" s="209" t="s">
        <v>175</v>
      </c>
      <c r="H907" s="210">
        <v>9.7599999999999998</v>
      </c>
      <c r="I907" s="211"/>
      <c r="J907" s="212">
        <f>ROUND(I907*H907,2)</f>
        <v>0</v>
      </c>
      <c r="K907" s="208" t="s">
        <v>176</v>
      </c>
      <c r="L907" s="46"/>
      <c r="M907" s="213" t="s">
        <v>32</v>
      </c>
      <c r="N907" s="214" t="s">
        <v>49</v>
      </c>
      <c r="O907" s="86"/>
      <c r="P907" s="215">
        <f>O907*H907</f>
        <v>0</v>
      </c>
      <c r="Q907" s="215">
        <v>0.00029999999999999997</v>
      </c>
      <c r="R907" s="215">
        <f>Q907*H907</f>
        <v>0.0029279999999999996</v>
      </c>
      <c r="S907" s="215">
        <v>0</v>
      </c>
      <c r="T907" s="216">
        <f>S907*H907</f>
        <v>0</v>
      </c>
      <c r="U907" s="40"/>
      <c r="V907" s="40"/>
      <c r="W907" s="40"/>
      <c r="X907" s="40"/>
      <c r="Y907" s="40"/>
      <c r="Z907" s="40"/>
      <c r="AA907" s="40"/>
      <c r="AB907" s="40"/>
      <c r="AC907" s="40"/>
      <c r="AD907" s="40"/>
      <c r="AE907" s="40"/>
      <c r="AR907" s="217" t="s">
        <v>319</v>
      </c>
      <c r="AT907" s="217" t="s">
        <v>172</v>
      </c>
      <c r="AU907" s="217" t="s">
        <v>178</v>
      </c>
      <c r="AY907" s="18" t="s">
        <v>168</v>
      </c>
      <c r="BE907" s="218">
        <f>IF(N907="základní",J907,0)</f>
        <v>0</v>
      </c>
      <c r="BF907" s="218">
        <f>IF(N907="snížená",J907,0)</f>
        <v>0</v>
      </c>
      <c r="BG907" s="218">
        <f>IF(N907="zákl. přenesená",J907,0)</f>
        <v>0</v>
      </c>
      <c r="BH907" s="218">
        <f>IF(N907="sníž. přenesená",J907,0)</f>
        <v>0</v>
      </c>
      <c r="BI907" s="218">
        <f>IF(N907="nulová",J907,0)</f>
        <v>0</v>
      </c>
      <c r="BJ907" s="18" t="s">
        <v>178</v>
      </c>
      <c r="BK907" s="218">
        <f>ROUND(I907*H907,2)</f>
        <v>0</v>
      </c>
      <c r="BL907" s="18" t="s">
        <v>319</v>
      </c>
      <c r="BM907" s="217" t="s">
        <v>901</v>
      </c>
    </row>
    <row r="908" s="2" customFormat="1">
      <c r="A908" s="40"/>
      <c r="B908" s="41"/>
      <c r="C908" s="42"/>
      <c r="D908" s="219" t="s">
        <v>180</v>
      </c>
      <c r="E908" s="42"/>
      <c r="F908" s="220" t="s">
        <v>833</v>
      </c>
      <c r="G908" s="42"/>
      <c r="H908" s="42"/>
      <c r="I908" s="221"/>
      <c r="J908" s="42"/>
      <c r="K908" s="42"/>
      <c r="L908" s="46"/>
      <c r="M908" s="222"/>
      <c r="N908" s="223"/>
      <c r="O908" s="86"/>
      <c r="P908" s="86"/>
      <c r="Q908" s="86"/>
      <c r="R908" s="86"/>
      <c r="S908" s="86"/>
      <c r="T908" s="87"/>
      <c r="U908" s="40"/>
      <c r="V908" s="40"/>
      <c r="W908" s="40"/>
      <c r="X908" s="40"/>
      <c r="Y908" s="40"/>
      <c r="Z908" s="40"/>
      <c r="AA908" s="40"/>
      <c r="AB908" s="40"/>
      <c r="AC908" s="40"/>
      <c r="AD908" s="40"/>
      <c r="AE908" s="40"/>
      <c r="AT908" s="18" t="s">
        <v>180</v>
      </c>
      <c r="AU908" s="18" t="s">
        <v>178</v>
      </c>
    </row>
    <row r="909" s="13" customFormat="1">
      <c r="A909" s="13"/>
      <c r="B909" s="224"/>
      <c r="C909" s="225"/>
      <c r="D909" s="219" t="s">
        <v>182</v>
      </c>
      <c r="E909" s="226" t="s">
        <v>32</v>
      </c>
      <c r="F909" s="227" t="s">
        <v>902</v>
      </c>
      <c r="G909" s="225"/>
      <c r="H909" s="226" t="s">
        <v>32</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182</v>
      </c>
      <c r="AU909" s="233" t="s">
        <v>178</v>
      </c>
      <c r="AV909" s="13" t="s">
        <v>85</v>
      </c>
      <c r="AW909" s="13" t="s">
        <v>39</v>
      </c>
      <c r="AX909" s="13" t="s">
        <v>77</v>
      </c>
      <c r="AY909" s="233" t="s">
        <v>168</v>
      </c>
    </row>
    <row r="910" s="14" customFormat="1">
      <c r="A910" s="14"/>
      <c r="B910" s="234"/>
      <c r="C910" s="235"/>
      <c r="D910" s="219" t="s">
        <v>182</v>
      </c>
      <c r="E910" s="236" t="s">
        <v>32</v>
      </c>
      <c r="F910" s="237" t="s">
        <v>903</v>
      </c>
      <c r="G910" s="235"/>
      <c r="H910" s="238">
        <v>9.5999999999999996</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182</v>
      </c>
      <c r="AU910" s="244" t="s">
        <v>178</v>
      </c>
      <c r="AV910" s="14" t="s">
        <v>178</v>
      </c>
      <c r="AW910" s="14" t="s">
        <v>39</v>
      </c>
      <c r="AX910" s="14" t="s">
        <v>77</v>
      </c>
      <c r="AY910" s="244" t="s">
        <v>168</v>
      </c>
    </row>
    <row r="911" s="14" customFormat="1">
      <c r="A911" s="14"/>
      <c r="B911" s="234"/>
      <c r="C911" s="235"/>
      <c r="D911" s="219" t="s">
        <v>182</v>
      </c>
      <c r="E911" s="236" t="s">
        <v>32</v>
      </c>
      <c r="F911" s="237" t="s">
        <v>904</v>
      </c>
      <c r="G911" s="235"/>
      <c r="H911" s="238">
        <v>-1.8</v>
      </c>
      <c r="I911" s="239"/>
      <c r="J911" s="235"/>
      <c r="K911" s="235"/>
      <c r="L911" s="240"/>
      <c r="M911" s="241"/>
      <c r="N911" s="242"/>
      <c r="O911" s="242"/>
      <c r="P911" s="242"/>
      <c r="Q911" s="242"/>
      <c r="R911" s="242"/>
      <c r="S911" s="242"/>
      <c r="T911" s="243"/>
      <c r="U911" s="14"/>
      <c r="V911" s="14"/>
      <c r="W911" s="14"/>
      <c r="X911" s="14"/>
      <c r="Y911" s="14"/>
      <c r="Z911" s="14"/>
      <c r="AA911" s="14"/>
      <c r="AB911" s="14"/>
      <c r="AC911" s="14"/>
      <c r="AD911" s="14"/>
      <c r="AE911" s="14"/>
      <c r="AT911" s="244" t="s">
        <v>182</v>
      </c>
      <c r="AU911" s="244" t="s">
        <v>178</v>
      </c>
      <c r="AV911" s="14" t="s">
        <v>178</v>
      </c>
      <c r="AW911" s="14" t="s">
        <v>39</v>
      </c>
      <c r="AX911" s="14" t="s">
        <v>77</v>
      </c>
      <c r="AY911" s="244" t="s">
        <v>168</v>
      </c>
    </row>
    <row r="912" s="14" customFormat="1">
      <c r="A912" s="14"/>
      <c r="B912" s="234"/>
      <c r="C912" s="235"/>
      <c r="D912" s="219" t="s">
        <v>182</v>
      </c>
      <c r="E912" s="236" t="s">
        <v>32</v>
      </c>
      <c r="F912" s="237" t="s">
        <v>190</v>
      </c>
      <c r="G912" s="235"/>
      <c r="H912" s="238">
        <v>1.96</v>
      </c>
      <c r="I912" s="239"/>
      <c r="J912" s="235"/>
      <c r="K912" s="235"/>
      <c r="L912" s="240"/>
      <c r="M912" s="241"/>
      <c r="N912" s="242"/>
      <c r="O912" s="242"/>
      <c r="P912" s="242"/>
      <c r="Q912" s="242"/>
      <c r="R912" s="242"/>
      <c r="S912" s="242"/>
      <c r="T912" s="243"/>
      <c r="U912" s="14"/>
      <c r="V912" s="14"/>
      <c r="W912" s="14"/>
      <c r="X912" s="14"/>
      <c r="Y912" s="14"/>
      <c r="Z912" s="14"/>
      <c r="AA912" s="14"/>
      <c r="AB912" s="14"/>
      <c r="AC912" s="14"/>
      <c r="AD912" s="14"/>
      <c r="AE912" s="14"/>
      <c r="AT912" s="244" t="s">
        <v>182</v>
      </c>
      <c r="AU912" s="244" t="s">
        <v>178</v>
      </c>
      <c r="AV912" s="14" t="s">
        <v>178</v>
      </c>
      <c r="AW912" s="14" t="s">
        <v>39</v>
      </c>
      <c r="AX912" s="14" t="s">
        <v>77</v>
      </c>
      <c r="AY912" s="244" t="s">
        <v>168</v>
      </c>
    </row>
    <row r="913" s="15" customFormat="1">
      <c r="A913" s="15"/>
      <c r="B913" s="245"/>
      <c r="C913" s="246"/>
      <c r="D913" s="219" t="s">
        <v>182</v>
      </c>
      <c r="E913" s="247" t="s">
        <v>32</v>
      </c>
      <c r="F913" s="248" t="s">
        <v>200</v>
      </c>
      <c r="G913" s="246"/>
      <c r="H913" s="249">
        <v>9.7599999999999998</v>
      </c>
      <c r="I913" s="250"/>
      <c r="J913" s="246"/>
      <c r="K913" s="246"/>
      <c r="L913" s="251"/>
      <c r="M913" s="252"/>
      <c r="N913" s="253"/>
      <c r="O913" s="253"/>
      <c r="P913" s="253"/>
      <c r="Q913" s="253"/>
      <c r="R913" s="253"/>
      <c r="S913" s="253"/>
      <c r="T913" s="254"/>
      <c r="U913" s="15"/>
      <c r="V913" s="15"/>
      <c r="W913" s="15"/>
      <c r="X913" s="15"/>
      <c r="Y913" s="15"/>
      <c r="Z913" s="15"/>
      <c r="AA913" s="15"/>
      <c r="AB913" s="15"/>
      <c r="AC913" s="15"/>
      <c r="AD913" s="15"/>
      <c r="AE913" s="15"/>
      <c r="AT913" s="255" t="s">
        <v>182</v>
      </c>
      <c r="AU913" s="255" t="s">
        <v>178</v>
      </c>
      <c r="AV913" s="15" t="s">
        <v>177</v>
      </c>
      <c r="AW913" s="15" t="s">
        <v>39</v>
      </c>
      <c r="AX913" s="15" t="s">
        <v>85</v>
      </c>
      <c r="AY913" s="255" t="s">
        <v>168</v>
      </c>
    </row>
    <row r="914" s="2" customFormat="1" ht="24.15" customHeight="1">
      <c r="A914" s="40"/>
      <c r="B914" s="41"/>
      <c r="C914" s="206" t="s">
        <v>905</v>
      </c>
      <c r="D914" s="206" t="s">
        <v>172</v>
      </c>
      <c r="E914" s="207" t="s">
        <v>906</v>
      </c>
      <c r="F914" s="208" t="s">
        <v>907</v>
      </c>
      <c r="G914" s="209" t="s">
        <v>175</v>
      </c>
      <c r="H914" s="210">
        <v>9.7599999999999998</v>
      </c>
      <c r="I914" s="211"/>
      <c r="J914" s="212">
        <f>ROUND(I914*H914,2)</f>
        <v>0</v>
      </c>
      <c r="K914" s="208" t="s">
        <v>176</v>
      </c>
      <c r="L914" s="46"/>
      <c r="M914" s="213" t="s">
        <v>32</v>
      </c>
      <c r="N914" s="214" t="s">
        <v>49</v>
      </c>
      <c r="O914" s="86"/>
      <c r="P914" s="215">
        <f>O914*H914</f>
        <v>0</v>
      </c>
      <c r="Q914" s="215">
        <v>0.0050000000000000001</v>
      </c>
      <c r="R914" s="215">
        <f>Q914*H914</f>
        <v>0.048800000000000003</v>
      </c>
      <c r="S914" s="215">
        <v>0</v>
      </c>
      <c r="T914" s="216">
        <f>S914*H914</f>
        <v>0</v>
      </c>
      <c r="U914" s="40"/>
      <c r="V914" s="40"/>
      <c r="W914" s="40"/>
      <c r="X914" s="40"/>
      <c r="Y914" s="40"/>
      <c r="Z914" s="40"/>
      <c r="AA914" s="40"/>
      <c r="AB914" s="40"/>
      <c r="AC914" s="40"/>
      <c r="AD914" s="40"/>
      <c r="AE914" s="40"/>
      <c r="AR914" s="217" t="s">
        <v>319</v>
      </c>
      <c r="AT914" s="217" t="s">
        <v>172</v>
      </c>
      <c r="AU914" s="217" t="s">
        <v>178</v>
      </c>
      <c r="AY914" s="18" t="s">
        <v>168</v>
      </c>
      <c r="BE914" s="218">
        <f>IF(N914="základní",J914,0)</f>
        <v>0</v>
      </c>
      <c r="BF914" s="218">
        <f>IF(N914="snížená",J914,0)</f>
        <v>0</v>
      </c>
      <c r="BG914" s="218">
        <f>IF(N914="zákl. přenesená",J914,0)</f>
        <v>0</v>
      </c>
      <c r="BH914" s="218">
        <f>IF(N914="sníž. přenesená",J914,0)</f>
        <v>0</v>
      </c>
      <c r="BI914" s="218">
        <f>IF(N914="nulová",J914,0)</f>
        <v>0</v>
      </c>
      <c r="BJ914" s="18" t="s">
        <v>178</v>
      </c>
      <c r="BK914" s="218">
        <f>ROUND(I914*H914,2)</f>
        <v>0</v>
      </c>
      <c r="BL914" s="18" t="s">
        <v>319</v>
      </c>
      <c r="BM914" s="217" t="s">
        <v>908</v>
      </c>
    </row>
    <row r="915" s="2" customFormat="1">
      <c r="A915" s="40"/>
      <c r="B915" s="41"/>
      <c r="C915" s="42"/>
      <c r="D915" s="219" t="s">
        <v>180</v>
      </c>
      <c r="E915" s="42"/>
      <c r="F915" s="220" t="s">
        <v>909</v>
      </c>
      <c r="G915" s="42"/>
      <c r="H915" s="42"/>
      <c r="I915" s="221"/>
      <c r="J915" s="42"/>
      <c r="K915" s="42"/>
      <c r="L915" s="46"/>
      <c r="M915" s="222"/>
      <c r="N915" s="223"/>
      <c r="O915" s="86"/>
      <c r="P915" s="86"/>
      <c r="Q915" s="86"/>
      <c r="R915" s="86"/>
      <c r="S915" s="86"/>
      <c r="T915" s="87"/>
      <c r="U915" s="40"/>
      <c r="V915" s="40"/>
      <c r="W915" s="40"/>
      <c r="X915" s="40"/>
      <c r="Y915" s="40"/>
      <c r="Z915" s="40"/>
      <c r="AA915" s="40"/>
      <c r="AB915" s="40"/>
      <c r="AC915" s="40"/>
      <c r="AD915" s="40"/>
      <c r="AE915" s="40"/>
      <c r="AT915" s="18" t="s">
        <v>180</v>
      </c>
      <c r="AU915" s="18" t="s">
        <v>178</v>
      </c>
    </row>
    <row r="916" s="13" customFormat="1">
      <c r="A916" s="13"/>
      <c r="B916" s="224"/>
      <c r="C916" s="225"/>
      <c r="D916" s="219" t="s">
        <v>182</v>
      </c>
      <c r="E916" s="226" t="s">
        <v>32</v>
      </c>
      <c r="F916" s="227" t="s">
        <v>902</v>
      </c>
      <c r="G916" s="225"/>
      <c r="H916" s="226" t="s">
        <v>32</v>
      </c>
      <c r="I916" s="228"/>
      <c r="J916" s="225"/>
      <c r="K916" s="225"/>
      <c r="L916" s="229"/>
      <c r="M916" s="230"/>
      <c r="N916" s="231"/>
      <c r="O916" s="231"/>
      <c r="P916" s="231"/>
      <c r="Q916" s="231"/>
      <c r="R916" s="231"/>
      <c r="S916" s="231"/>
      <c r="T916" s="232"/>
      <c r="U916" s="13"/>
      <c r="V916" s="13"/>
      <c r="W916" s="13"/>
      <c r="X916" s="13"/>
      <c r="Y916" s="13"/>
      <c r="Z916" s="13"/>
      <c r="AA916" s="13"/>
      <c r="AB916" s="13"/>
      <c r="AC916" s="13"/>
      <c r="AD916" s="13"/>
      <c r="AE916" s="13"/>
      <c r="AT916" s="233" t="s">
        <v>182</v>
      </c>
      <c r="AU916" s="233" t="s">
        <v>178</v>
      </c>
      <c r="AV916" s="13" t="s">
        <v>85</v>
      </c>
      <c r="AW916" s="13" t="s">
        <v>39</v>
      </c>
      <c r="AX916" s="13" t="s">
        <v>77</v>
      </c>
      <c r="AY916" s="233" t="s">
        <v>168</v>
      </c>
    </row>
    <row r="917" s="14" customFormat="1">
      <c r="A917" s="14"/>
      <c r="B917" s="234"/>
      <c r="C917" s="235"/>
      <c r="D917" s="219" t="s">
        <v>182</v>
      </c>
      <c r="E917" s="236" t="s">
        <v>32</v>
      </c>
      <c r="F917" s="237" t="s">
        <v>903</v>
      </c>
      <c r="G917" s="235"/>
      <c r="H917" s="238">
        <v>9.5999999999999996</v>
      </c>
      <c r="I917" s="239"/>
      <c r="J917" s="235"/>
      <c r="K917" s="235"/>
      <c r="L917" s="240"/>
      <c r="M917" s="241"/>
      <c r="N917" s="242"/>
      <c r="O917" s="242"/>
      <c r="P917" s="242"/>
      <c r="Q917" s="242"/>
      <c r="R917" s="242"/>
      <c r="S917" s="242"/>
      <c r="T917" s="243"/>
      <c r="U917" s="14"/>
      <c r="V917" s="14"/>
      <c r="W917" s="14"/>
      <c r="X917" s="14"/>
      <c r="Y917" s="14"/>
      <c r="Z917" s="14"/>
      <c r="AA917" s="14"/>
      <c r="AB917" s="14"/>
      <c r="AC917" s="14"/>
      <c r="AD917" s="14"/>
      <c r="AE917" s="14"/>
      <c r="AT917" s="244" t="s">
        <v>182</v>
      </c>
      <c r="AU917" s="244" t="s">
        <v>178</v>
      </c>
      <c r="AV917" s="14" t="s">
        <v>178</v>
      </c>
      <c r="AW917" s="14" t="s">
        <v>39</v>
      </c>
      <c r="AX917" s="14" t="s">
        <v>77</v>
      </c>
      <c r="AY917" s="244" t="s">
        <v>168</v>
      </c>
    </row>
    <row r="918" s="14" customFormat="1">
      <c r="A918" s="14"/>
      <c r="B918" s="234"/>
      <c r="C918" s="235"/>
      <c r="D918" s="219" t="s">
        <v>182</v>
      </c>
      <c r="E918" s="236" t="s">
        <v>32</v>
      </c>
      <c r="F918" s="237" t="s">
        <v>904</v>
      </c>
      <c r="G918" s="235"/>
      <c r="H918" s="238">
        <v>-1.8</v>
      </c>
      <c r="I918" s="239"/>
      <c r="J918" s="235"/>
      <c r="K918" s="235"/>
      <c r="L918" s="240"/>
      <c r="M918" s="241"/>
      <c r="N918" s="242"/>
      <c r="O918" s="242"/>
      <c r="P918" s="242"/>
      <c r="Q918" s="242"/>
      <c r="R918" s="242"/>
      <c r="S918" s="242"/>
      <c r="T918" s="243"/>
      <c r="U918" s="14"/>
      <c r="V918" s="14"/>
      <c r="W918" s="14"/>
      <c r="X918" s="14"/>
      <c r="Y918" s="14"/>
      <c r="Z918" s="14"/>
      <c r="AA918" s="14"/>
      <c r="AB918" s="14"/>
      <c r="AC918" s="14"/>
      <c r="AD918" s="14"/>
      <c r="AE918" s="14"/>
      <c r="AT918" s="244" t="s">
        <v>182</v>
      </c>
      <c r="AU918" s="244" t="s">
        <v>178</v>
      </c>
      <c r="AV918" s="14" t="s">
        <v>178</v>
      </c>
      <c r="AW918" s="14" t="s">
        <v>39</v>
      </c>
      <c r="AX918" s="14" t="s">
        <v>77</v>
      </c>
      <c r="AY918" s="244" t="s">
        <v>168</v>
      </c>
    </row>
    <row r="919" s="14" customFormat="1">
      <c r="A919" s="14"/>
      <c r="B919" s="234"/>
      <c r="C919" s="235"/>
      <c r="D919" s="219" t="s">
        <v>182</v>
      </c>
      <c r="E919" s="236" t="s">
        <v>32</v>
      </c>
      <c r="F919" s="237" t="s">
        <v>190</v>
      </c>
      <c r="G919" s="235"/>
      <c r="H919" s="238">
        <v>1.96</v>
      </c>
      <c r="I919" s="239"/>
      <c r="J919" s="235"/>
      <c r="K919" s="235"/>
      <c r="L919" s="240"/>
      <c r="M919" s="241"/>
      <c r="N919" s="242"/>
      <c r="O919" s="242"/>
      <c r="P919" s="242"/>
      <c r="Q919" s="242"/>
      <c r="R919" s="242"/>
      <c r="S919" s="242"/>
      <c r="T919" s="243"/>
      <c r="U919" s="14"/>
      <c r="V919" s="14"/>
      <c r="W919" s="14"/>
      <c r="X919" s="14"/>
      <c r="Y919" s="14"/>
      <c r="Z919" s="14"/>
      <c r="AA919" s="14"/>
      <c r="AB919" s="14"/>
      <c r="AC919" s="14"/>
      <c r="AD919" s="14"/>
      <c r="AE919" s="14"/>
      <c r="AT919" s="244" t="s">
        <v>182</v>
      </c>
      <c r="AU919" s="244" t="s">
        <v>178</v>
      </c>
      <c r="AV919" s="14" t="s">
        <v>178</v>
      </c>
      <c r="AW919" s="14" t="s">
        <v>39</v>
      </c>
      <c r="AX919" s="14" t="s">
        <v>77</v>
      </c>
      <c r="AY919" s="244" t="s">
        <v>168</v>
      </c>
    </row>
    <row r="920" s="15" customFormat="1">
      <c r="A920" s="15"/>
      <c r="B920" s="245"/>
      <c r="C920" s="246"/>
      <c r="D920" s="219" t="s">
        <v>182</v>
      </c>
      <c r="E920" s="247" t="s">
        <v>32</v>
      </c>
      <c r="F920" s="248" t="s">
        <v>200</v>
      </c>
      <c r="G920" s="246"/>
      <c r="H920" s="249">
        <v>9.7599999999999998</v>
      </c>
      <c r="I920" s="250"/>
      <c r="J920" s="246"/>
      <c r="K920" s="246"/>
      <c r="L920" s="251"/>
      <c r="M920" s="252"/>
      <c r="N920" s="253"/>
      <c r="O920" s="253"/>
      <c r="P920" s="253"/>
      <c r="Q920" s="253"/>
      <c r="R920" s="253"/>
      <c r="S920" s="253"/>
      <c r="T920" s="254"/>
      <c r="U920" s="15"/>
      <c r="V920" s="15"/>
      <c r="W920" s="15"/>
      <c r="X920" s="15"/>
      <c r="Y920" s="15"/>
      <c r="Z920" s="15"/>
      <c r="AA920" s="15"/>
      <c r="AB920" s="15"/>
      <c r="AC920" s="15"/>
      <c r="AD920" s="15"/>
      <c r="AE920" s="15"/>
      <c r="AT920" s="255" t="s">
        <v>182</v>
      </c>
      <c r="AU920" s="255" t="s">
        <v>178</v>
      </c>
      <c r="AV920" s="15" t="s">
        <v>177</v>
      </c>
      <c r="AW920" s="15" t="s">
        <v>39</v>
      </c>
      <c r="AX920" s="15" t="s">
        <v>85</v>
      </c>
      <c r="AY920" s="255" t="s">
        <v>168</v>
      </c>
    </row>
    <row r="921" s="2" customFormat="1" ht="24.15" customHeight="1">
      <c r="A921" s="40"/>
      <c r="B921" s="41"/>
      <c r="C921" s="256" t="s">
        <v>910</v>
      </c>
      <c r="D921" s="256" t="s">
        <v>210</v>
      </c>
      <c r="E921" s="257" t="s">
        <v>911</v>
      </c>
      <c r="F921" s="258" t="s">
        <v>912</v>
      </c>
      <c r="G921" s="259" t="s">
        <v>175</v>
      </c>
      <c r="H921" s="260">
        <v>10.736000000000001</v>
      </c>
      <c r="I921" s="261"/>
      <c r="J921" s="262">
        <f>ROUND(I921*H921,2)</f>
        <v>0</v>
      </c>
      <c r="K921" s="258" t="s">
        <v>176</v>
      </c>
      <c r="L921" s="263"/>
      <c r="M921" s="264" t="s">
        <v>32</v>
      </c>
      <c r="N921" s="265" t="s">
        <v>49</v>
      </c>
      <c r="O921" s="86"/>
      <c r="P921" s="215">
        <f>O921*H921</f>
        <v>0</v>
      </c>
      <c r="Q921" s="215">
        <v>0.035400000000000001</v>
      </c>
      <c r="R921" s="215">
        <f>Q921*H921</f>
        <v>0.38005440000000001</v>
      </c>
      <c r="S921" s="215">
        <v>0</v>
      </c>
      <c r="T921" s="216">
        <f>S921*H921</f>
        <v>0</v>
      </c>
      <c r="U921" s="40"/>
      <c r="V921" s="40"/>
      <c r="W921" s="40"/>
      <c r="X921" s="40"/>
      <c r="Y921" s="40"/>
      <c r="Z921" s="40"/>
      <c r="AA921" s="40"/>
      <c r="AB921" s="40"/>
      <c r="AC921" s="40"/>
      <c r="AD921" s="40"/>
      <c r="AE921" s="40"/>
      <c r="AR921" s="217" t="s">
        <v>395</v>
      </c>
      <c r="AT921" s="217" t="s">
        <v>210</v>
      </c>
      <c r="AU921" s="217" t="s">
        <v>178</v>
      </c>
      <c r="AY921" s="18" t="s">
        <v>168</v>
      </c>
      <c r="BE921" s="218">
        <f>IF(N921="základní",J921,0)</f>
        <v>0</v>
      </c>
      <c r="BF921" s="218">
        <f>IF(N921="snížená",J921,0)</f>
        <v>0</v>
      </c>
      <c r="BG921" s="218">
        <f>IF(N921="zákl. přenesená",J921,0)</f>
        <v>0</v>
      </c>
      <c r="BH921" s="218">
        <f>IF(N921="sníž. přenesená",J921,0)</f>
        <v>0</v>
      </c>
      <c r="BI921" s="218">
        <f>IF(N921="nulová",J921,0)</f>
        <v>0</v>
      </c>
      <c r="BJ921" s="18" t="s">
        <v>178</v>
      </c>
      <c r="BK921" s="218">
        <f>ROUND(I921*H921,2)</f>
        <v>0</v>
      </c>
      <c r="BL921" s="18" t="s">
        <v>319</v>
      </c>
      <c r="BM921" s="217" t="s">
        <v>913</v>
      </c>
    </row>
    <row r="922" s="14" customFormat="1">
      <c r="A922" s="14"/>
      <c r="B922" s="234"/>
      <c r="C922" s="235"/>
      <c r="D922" s="219" t="s">
        <v>182</v>
      </c>
      <c r="E922" s="235"/>
      <c r="F922" s="237" t="s">
        <v>914</v>
      </c>
      <c r="G922" s="235"/>
      <c r="H922" s="238">
        <v>10.736000000000001</v>
      </c>
      <c r="I922" s="239"/>
      <c r="J922" s="235"/>
      <c r="K922" s="235"/>
      <c r="L922" s="240"/>
      <c r="M922" s="241"/>
      <c r="N922" s="242"/>
      <c r="O922" s="242"/>
      <c r="P922" s="242"/>
      <c r="Q922" s="242"/>
      <c r="R922" s="242"/>
      <c r="S922" s="242"/>
      <c r="T922" s="243"/>
      <c r="U922" s="14"/>
      <c r="V922" s="14"/>
      <c r="W922" s="14"/>
      <c r="X922" s="14"/>
      <c r="Y922" s="14"/>
      <c r="Z922" s="14"/>
      <c r="AA922" s="14"/>
      <c r="AB922" s="14"/>
      <c r="AC922" s="14"/>
      <c r="AD922" s="14"/>
      <c r="AE922" s="14"/>
      <c r="AT922" s="244" t="s">
        <v>182</v>
      </c>
      <c r="AU922" s="244" t="s">
        <v>178</v>
      </c>
      <c r="AV922" s="14" t="s">
        <v>178</v>
      </c>
      <c r="AW922" s="14" t="s">
        <v>4</v>
      </c>
      <c r="AX922" s="14" t="s">
        <v>85</v>
      </c>
      <c r="AY922" s="244" t="s">
        <v>168</v>
      </c>
    </row>
    <row r="923" s="2" customFormat="1" ht="24.15" customHeight="1">
      <c r="A923" s="40"/>
      <c r="B923" s="41"/>
      <c r="C923" s="206" t="s">
        <v>915</v>
      </c>
      <c r="D923" s="206" t="s">
        <v>172</v>
      </c>
      <c r="E923" s="207" t="s">
        <v>916</v>
      </c>
      <c r="F923" s="208" t="s">
        <v>917</v>
      </c>
      <c r="G923" s="209" t="s">
        <v>175</v>
      </c>
      <c r="H923" s="210">
        <v>9.7599999999999998</v>
      </c>
      <c r="I923" s="211"/>
      <c r="J923" s="212">
        <f>ROUND(I923*H923,2)</f>
        <v>0</v>
      </c>
      <c r="K923" s="208" t="s">
        <v>176</v>
      </c>
      <c r="L923" s="46"/>
      <c r="M923" s="213" t="s">
        <v>32</v>
      </c>
      <c r="N923" s="214" t="s">
        <v>49</v>
      </c>
      <c r="O923" s="86"/>
      <c r="P923" s="215">
        <f>O923*H923</f>
        <v>0</v>
      </c>
      <c r="Q923" s="215">
        <v>0</v>
      </c>
      <c r="R923" s="215">
        <f>Q923*H923</f>
        <v>0</v>
      </c>
      <c r="S923" s="215">
        <v>0</v>
      </c>
      <c r="T923" s="216">
        <f>S923*H923</f>
        <v>0</v>
      </c>
      <c r="U923" s="40"/>
      <c r="V923" s="40"/>
      <c r="W923" s="40"/>
      <c r="X923" s="40"/>
      <c r="Y923" s="40"/>
      <c r="Z923" s="40"/>
      <c r="AA923" s="40"/>
      <c r="AB923" s="40"/>
      <c r="AC923" s="40"/>
      <c r="AD923" s="40"/>
      <c r="AE923" s="40"/>
      <c r="AR923" s="217" t="s">
        <v>319</v>
      </c>
      <c r="AT923" s="217" t="s">
        <v>172</v>
      </c>
      <c r="AU923" s="217" t="s">
        <v>178</v>
      </c>
      <c r="AY923" s="18" t="s">
        <v>168</v>
      </c>
      <c r="BE923" s="218">
        <f>IF(N923="základní",J923,0)</f>
        <v>0</v>
      </c>
      <c r="BF923" s="218">
        <f>IF(N923="snížená",J923,0)</f>
        <v>0</v>
      </c>
      <c r="BG923" s="218">
        <f>IF(N923="zákl. přenesená",J923,0)</f>
        <v>0</v>
      </c>
      <c r="BH923" s="218">
        <f>IF(N923="sníž. přenesená",J923,0)</f>
        <v>0</v>
      </c>
      <c r="BI923" s="218">
        <f>IF(N923="nulová",J923,0)</f>
        <v>0</v>
      </c>
      <c r="BJ923" s="18" t="s">
        <v>178</v>
      </c>
      <c r="BK923" s="218">
        <f>ROUND(I923*H923,2)</f>
        <v>0</v>
      </c>
      <c r="BL923" s="18" t="s">
        <v>319</v>
      </c>
      <c r="BM923" s="217" t="s">
        <v>918</v>
      </c>
    </row>
    <row r="924" s="2" customFormat="1">
      <c r="A924" s="40"/>
      <c r="B924" s="41"/>
      <c r="C924" s="42"/>
      <c r="D924" s="219" t="s">
        <v>180</v>
      </c>
      <c r="E924" s="42"/>
      <c r="F924" s="220" t="s">
        <v>909</v>
      </c>
      <c r="G924" s="42"/>
      <c r="H924" s="42"/>
      <c r="I924" s="221"/>
      <c r="J924" s="42"/>
      <c r="K924" s="42"/>
      <c r="L924" s="46"/>
      <c r="M924" s="222"/>
      <c r="N924" s="223"/>
      <c r="O924" s="86"/>
      <c r="P924" s="86"/>
      <c r="Q924" s="86"/>
      <c r="R924" s="86"/>
      <c r="S924" s="86"/>
      <c r="T924" s="87"/>
      <c r="U924" s="40"/>
      <c r="V924" s="40"/>
      <c r="W924" s="40"/>
      <c r="X924" s="40"/>
      <c r="Y924" s="40"/>
      <c r="Z924" s="40"/>
      <c r="AA924" s="40"/>
      <c r="AB924" s="40"/>
      <c r="AC924" s="40"/>
      <c r="AD924" s="40"/>
      <c r="AE924" s="40"/>
      <c r="AT924" s="18" t="s">
        <v>180</v>
      </c>
      <c r="AU924" s="18" t="s">
        <v>178</v>
      </c>
    </row>
    <row r="925" s="2" customFormat="1" ht="24.15" customHeight="1">
      <c r="A925" s="40"/>
      <c r="B925" s="41"/>
      <c r="C925" s="206" t="s">
        <v>919</v>
      </c>
      <c r="D925" s="206" t="s">
        <v>172</v>
      </c>
      <c r="E925" s="207" t="s">
        <v>920</v>
      </c>
      <c r="F925" s="208" t="s">
        <v>921</v>
      </c>
      <c r="G925" s="209" t="s">
        <v>175</v>
      </c>
      <c r="H925" s="210">
        <v>9.7599999999999998</v>
      </c>
      <c r="I925" s="211"/>
      <c r="J925" s="212">
        <f>ROUND(I925*H925,2)</f>
        <v>0</v>
      </c>
      <c r="K925" s="208" t="s">
        <v>176</v>
      </c>
      <c r="L925" s="46"/>
      <c r="M925" s="213" t="s">
        <v>32</v>
      </c>
      <c r="N925" s="214" t="s">
        <v>49</v>
      </c>
      <c r="O925" s="86"/>
      <c r="P925" s="215">
        <f>O925*H925</f>
        <v>0</v>
      </c>
      <c r="Q925" s="215">
        <v>0.0012099999999999999</v>
      </c>
      <c r="R925" s="215">
        <f>Q925*H925</f>
        <v>0.011809599999999998</v>
      </c>
      <c r="S925" s="215">
        <v>0</v>
      </c>
      <c r="T925" s="216">
        <f>S925*H925</f>
        <v>0</v>
      </c>
      <c r="U925" s="40"/>
      <c r="V925" s="40"/>
      <c r="W925" s="40"/>
      <c r="X925" s="40"/>
      <c r="Y925" s="40"/>
      <c r="Z925" s="40"/>
      <c r="AA925" s="40"/>
      <c r="AB925" s="40"/>
      <c r="AC925" s="40"/>
      <c r="AD925" s="40"/>
      <c r="AE925" s="40"/>
      <c r="AR925" s="217" t="s">
        <v>319</v>
      </c>
      <c r="AT925" s="217" t="s">
        <v>172</v>
      </c>
      <c r="AU925" s="217" t="s">
        <v>178</v>
      </c>
      <c r="AY925" s="18" t="s">
        <v>168</v>
      </c>
      <c r="BE925" s="218">
        <f>IF(N925="základní",J925,0)</f>
        <v>0</v>
      </c>
      <c r="BF925" s="218">
        <f>IF(N925="snížená",J925,0)</f>
        <v>0</v>
      </c>
      <c r="BG925" s="218">
        <f>IF(N925="zákl. přenesená",J925,0)</f>
        <v>0</v>
      </c>
      <c r="BH925" s="218">
        <f>IF(N925="sníž. přenesená",J925,0)</f>
        <v>0</v>
      </c>
      <c r="BI925" s="218">
        <f>IF(N925="nulová",J925,0)</f>
        <v>0</v>
      </c>
      <c r="BJ925" s="18" t="s">
        <v>178</v>
      </c>
      <c r="BK925" s="218">
        <f>ROUND(I925*H925,2)</f>
        <v>0</v>
      </c>
      <c r="BL925" s="18" t="s">
        <v>319</v>
      </c>
      <c r="BM925" s="217" t="s">
        <v>922</v>
      </c>
    </row>
    <row r="926" s="2" customFormat="1">
      <c r="A926" s="40"/>
      <c r="B926" s="41"/>
      <c r="C926" s="42"/>
      <c r="D926" s="219" t="s">
        <v>180</v>
      </c>
      <c r="E926" s="42"/>
      <c r="F926" s="220" t="s">
        <v>909</v>
      </c>
      <c r="G926" s="42"/>
      <c r="H926" s="42"/>
      <c r="I926" s="221"/>
      <c r="J926" s="42"/>
      <c r="K926" s="42"/>
      <c r="L926" s="46"/>
      <c r="M926" s="222"/>
      <c r="N926" s="223"/>
      <c r="O926" s="86"/>
      <c r="P926" s="86"/>
      <c r="Q926" s="86"/>
      <c r="R926" s="86"/>
      <c r="S926" s="86"/>
      <c r="T926" s="87"/>
      <c r="U926" s="40"/>
      <c r="V926" s="40"/>
      <c r="W926" s="40"/>
      <c r="X926" s="40"/>
      <c r="Y926" s="40"/>
      <c r="Z926" s="40"/>
      <c r="AA926" s="40"/>
      <c r="AB926" s="40"/>
      <c r="AC926" s="40"/>
      <c r="AD926" s="40"/>
      <c r="AE926" s="40"/>
      <c r="AT926" s="18" t="s">
        <v>180</v>
      </c>
      <c r="AU926" s="18" t="s">
        <v>178</v>
      </c>
    </row>
    <row r="927" s="2" customFormat="1" ht="37.8" customHeight="1">
      <c r="A927" s="40"/>
      <c r="B927" s="41"/>
      <c r="C927" s="206" t="s">
        <v>923</v>
      </c>
      <c r="D927" s="206" t="s">
        <v>172</v>
      </c>
      <c r="E927" s="207" t="s">
        <v>924</v>
      </c>
      <c r="F927" s="208" t="s">
        <v>925</v>
      </c>
      <c r="G927" s="209" t="s">
        <v>599</v>
      </c>
      <c r="H927" s="266"/>
      <c r="I927" s="211"/>
      <c r="J927" s="212">
        <f>ROUND(I927*H927,2)</f>
        <v>0</v>
      </c>
      <c r="K927" s="208" t="s">
        <v>176</v>
      </c>
      <c r="L927" s="46"/>
      <c r="M927" s="213" t="s">
        <v>32</v>
      </c>
      <c r="N927" s="214" t="s">
        <v>49</v>
      </c>
      <c r="O927" s="86"/>
      <c r="P927" s="215">
        <f>O927*H927</f>
        <v>0</v>
      </c>
      <c r="Q927" s="215">
        <v>0</v>
      </c>
      <c r="R927" s="215">
        <f>Q927*H927</f>
        <v>0</v>
      </c>
      <c r="S927" s="215">
        <v>0</v>
      </c>
      <c r="T927" s="216">
        <f>S927*H927</f>
        <v>0</v>
      </c>
      <c r="U927" s="40"/>
      <c r="V927" s="40"/>
      <c r="W927" s="40"/>
      <c r="X927" s="40"/>
      <c r="Y927" s="40"/>
      <c r="Z927" s="40"/>
      <c r="AA927" s="40"/>
      <c r="AB927" s="40"/>
      <c r="AC927" s="40"/>
      <c r="AD927" s="40"/>
      <c r="AE927" s="40"/>
      <c r="AR927" s="217" t="s">
        <v>319</v>
      </c>
      <c r="AT927" s="217" t="s">
        <v>172</v>
      </c>
      <c r="AU927" s="217" t="s">
        <v>178</v>
      </c>
      <c r="AY927" s="18" t="s">
        <v>168</v>
      </c>
      <c r="BE927" s="218">
        <f>IF(N927="základní",J927,0)</f>
        <v>0</v>
      </c>
      <c r="BF927" s="218">
        <f>IF(N927="snížená",J927,0)</f>
        <v>0</v>
      </c>
      <c r="BG927" s="218">
        <f>IF(N927="zákl. přenesená",J927,0)</f>
        <v>0</v>
      </c>
      <c r="BH927" s="218">
        <f>IF(N927="sníž. přenesená",J927,0)</f>
        <v>0</v>
      </c>
      <c r="BI927" s="218">
        <f>IF(N927="nulová",J927,0)</f>
        <v>0</v>
      </c>
      <c r="BJ927" s="18" t="s">
        <v>178</v>
      </c>
      <c r="BK927" s="218">
        <f>ROUND(I927*H927,2)</f>
        <v>0</v>
      </c>
      <c r="BL927" s="18" t="s">
        <v>319</v>
      </c>
      <c r="BM927" s="217" t="s">
        <v>926</v>
      </c>
    </row>
    <row r="928" s="2" customFormat="1">
      <c r="A928" s="40"/>
      <c r="B928" s="41"/>
      <c r="C928" s="42"/>
      <c r="D928" s="219" t="s">
        <v>180</v>
      </c>
      <c r="E928" s="42"/>
      <c r="F928" s="220" t="s">
        <v>601</v>
      </c>
      <c r="G928" s="42"/>
      <c r="H928" s="42"/>
      <c r="I928" s="221"/>
      <c r="J928" s="42"/>
      <c r="K928" s="42"/>
      <c r="L928" s="46"/>
      <c r="M928" s="222"/>
      <c r="N928" s="223"/>
      <c r="O928" s="86"/>
      <c r="P928" s="86"/>
      <c r="Q928" s="86"/>
      <c r="R928" s="86"/>
      <c r="S928" s="86"/>
      <c r="T928" s="87"/>
      <c r="U928" s="40"/>
      <c r="V928" s="40"/>
      <c r="W928" s="40"/>
      <c r="X928" s="40"/>
      <c r="Y928" s="40"/>
      <c r="Z928" s="40"/>
      <c r="AA928" s="40"/>
      <c r="AB928" s="40"/>
      <c r="AC928" s="40"/>
      <c r="AD928" s="40"/>
      <c r="AE928" s="40"/>
      <c r="AT928" s="18" t="s">
        <v>180</v>
      </c>
      <c r="AU928" s="18" t="s">
        <v>178</v>
      </c>
    </row>
    <row r="929" s="12" customFormat="1" ht="22.8" customHeight="1">
      <c r="A929" s="12"/>
      <c r="B929" s="190"/>
      <c r="C929" s="191"/>
      <c r="D929" s="192" t="s">
        <v>76</v>
      </c>
      <c r="E929" s="204" t="s">
        <v>927</v>
      </c>
      <c r="F929" s="204" t="s">
        <v>928</v>
      </c>
      <c r="G929" s="191"/>
      <c r="H929" s="191"/>
      <c r="I929" s="194"/>
      <c r="J929" s="205">
        <f>BK929</f>
        <v>0</v>
      </c>
      <c r="K929" s="191"/>
      <c r="L929" s="196"/>
      <c r="M929" s="197"/>
      <c r="N929" s="198"/>
      <c r="O929" s="198"/>
      <c r="P929" s="199">
        <f>SUM(P930:P941)</f>
        <v>0</v>
      </c>
      <c r="Q929" s="198"/>
      <c r="R929" s="199">
        <f>SUM(R930:R941)</f>
        <v>0.0068885999999999991</v>
      </c>
      <c r="S929" s="198"/>
      <c r="T929" s="200">
        <f>SUM(T930:T941)</f>
        <v>0</v>
      </c>
      <c r="U929" s="12"/>
      <c r="V929" s="12"/>
      <c r="W929" s="12"/>
      <c r="X929" s="12"/>
      <c r="Y929" s="12"/>
      <c r="Z929" s="12"/>
      <c r="AA929" s="12"/>
      <c r="AB929" s="12"/>
      <c r="AC929" s="12"/>
      <c r="AD929" s="12"/>
      <c r="AE929" s="12"/>
      <c r="AR929" s="201" t="s">
        <v>178</v>
      </c>
      <c r="AT929" s="202" t="s">
        <v>76</v>
      </c>
      <c r="AU929" s="202" t="s">
        <v>85</v>
      </c>
      <c r="AY929" s="201" t="s">
        <v>168</v>
      </c>
      <c r="BK929" s="203">
        <f>SUM(BK930:BK941)</f>
        <v>0</v>
      </c>
    </row>
    <row r="930" s="2" customFormat="1" ht="37.8" customHeight="1">
      <c r="A930" s="40"/>
      <c r="B930" s="41"/>
      <c r="C930" s="206" t="s">
        <v>929</v>
      </c>
      <c r="D930" s="206" t="s">
        <v>172</v>
      </c>
      <c r="E930" s="207" t="s">
        <v>930</v>
      </c>
      <c r="F930" s="208" t="s">
        <v>931</v>
      </c>
      <c r="G930" s="209" t="s">
        <v>175</v>
      </c>
      <c r="H930" s="210">
        <v>16.02</v>
      </c>
      <c r="I930" s="211"/>
      <c r="J930" s="212">
        <f>ROUND(I930*H930,2)</f>
        <v>0</v>
      </c>
      <c r="K930" s="208" t="s">
        <v>176</v>
      </c>
      <c r="L930" s="46"/>
      <c r="M930" s="213" t="s">
        <v>32</v>
      </c>
      <c r="N930" s="214" t="s">
        <v>49</v>
      </c>
      <c r="O930" s="86"/>
      <c r="P930" s="215">
        <f>O930*H930</f>
        <v>0</v>
      </c>
      <c r="Q930" s="215">
        <v>6.9999999999999994E-05</v>
      </c>
      <c r="R930" s="215">
        <f>Q930*H930</f>
        <v>0.0011213999999999998</v>
      </c>
      <c r="S930" s="215">
        <v>0</v>
      </c>
      <c r="T930" s="216">
        <f>S930*H930</f>
        <v>0</v>
      </c>
      <c r="U930" s="40"/>
      <c r="V930" s="40"/>
      <c r="W930" s="40"/>
      <c r="X930" s="40"/>
      <c r="Y930" s="40"/>
      <c r="Z930" s="40"/>
      <c r="AA930" s="40"/>
      <c r="AB930" s="40"/>
      <c r="AC930" s="40"/>
      <c r="AD930" s="40"/>
      <c r="AE930" s="40"/>
      <c r="AR930" s="217" t="s">
        <v>319</v>
      </c>
      <c r="AT930" s="217" t="s">
        <v>172</v>
      </c>
      <c r="AU930" s="217" t="s">
        <v>178</v>
      </c>
      <c r="AY930" s="18" t="s">
        <v>168</v>
      </c>
      <c r="BE930" s="218">
        <f>IF(N930="základní",J930,0)</f>
        <v>0</v>
      </c>
      <c r="BF930" s="218">
        <f>IF(N930="snížená",J930,0)</f>
        <v>0</v>
      </c>
      <c r="BG930" s="218">
        <f>IF(N930="zákl. přenesená",J930,0)</f>
        <v>0</v>
      </c>
      <c r="BH930" s="218">
        <f>IF(N930="sníž. přenesená",J930,0)</f>
        <v>0</v>
      </c>
      <c r="BI930" s="218">
        <f>IF(N930="nulová",J930,0)</f>
        <v>0</v>
      </c>
      <c r="BJ930" s="18" t="s">
        <v>178</v>
      </c>
      <c r="BK930" s="218">
        <f>ROUND(I930*H930,2)</f>
        <v>0</v>
      </c>
      <c r="BL930" s="18" t="s">
        <v>319</v>
      </c>
      <c r="BM930" s="217" t="s">
        <v>932</v>
      </c>
    </row>
    <row r="931" s="13" customFormat="1">
      <c r="A931" s="13"/>
      <c r="B931" s="224"/>
      <c r="C931" s="225"/>
      <c r="D931" s="219" t="s">
        <v>182</v>
      </c>
      <c r="E931" s="226" t="s">
        <v>32</v>
      </c>
      <c r="F931" s="227" t="s">
        <v>933</v>
      </c>
      <c r="G931" s="225"/>
      <c r="H931" s="226" t="s">
        <v>32</v>
      </c>
      <c r="I931" s="228"/>
      <c r="J931" s="225"/>
      <c r="K931" s="225"/>
      <c r="L931" s="229"/>
      <c r="M931" s="230"/>
      <c r="N931" s="231"/>
      <c r="O931" s="231"/>
      <c r="P931" s="231"/>
      <c r="Q931" s="231"/>
      <c r="R931" s="231"/>
      <c r="S931" s="231"/>
      <c r="T931" s="232"/>
      <c r="U931" s="13"/>
      <c r="V931" s="13"/>
      <c r="W931" s="13"/>
      <c r="X931" s="13"/>
      <c r="Y931" s="13"/>
      <c r="Z931" s="13"/>
      <c r="AA931" s="13"/>
      <c r="AB931" s="13"/>
      <c r="AC931" s="13"/>
      <c r="AD931" s="13"/>
      <c r="AE931" s="13"/>
      <c r="AT931" s="233" t="s">
        <v>182</v>
      </c>
      <c r="AU931" s="233" t="s">
        <v>178</v>
      </c>
      <c r="AV931" s="13" t="s">
        <v>85</v>
      </c>
      <c r="AW931" s="13" t="s">
        <v>39</v>
      </c>
      <c r="AX931" s="13" t="s">
        <v>77</v>
      </c>
      <c r="AY931" s="233" t="s">
        <v>168</v>
      </c>
    </row>
    <row r="932" s="14" customFormat="1">
      <c r="A932" s="14"/>
      <c r="B932" s="234"/>
      <c r="C932" s="235"/>
      <c r="D932" s="219" t="s">
        <v>182</v>
      </c>
      <c r="E932" s="236" t="s">
        <v>32</v>
      </c>
      <c r="F932" s="237" t="s">
        <v>934</v>
      </c>
      <c r="G932" s="235"/>
      <c r="H932" s="238">
        <v>14.960000000000001</v>
      </c>
      <c r="I932" s="239"/>
      <c r="J932" s="235"/>
      <c r="K932" s="235"/>
      <c r="L932" s="240"/>
      <c r="M932" s="241"/>
      <c r="N932" s="242"/>
      <c r="O932" s="242"/>
      <c r="P932" s="242"/>
      <c r="Q932" s="242"/>
      <c r="R932" s="242"/>
      <c r="S932" s="242"/>
      <c r="T932" s="243"/>
      <c r="U932" s="14"/>
      <c r="V932" s="14"/>
      <c r="W932" s="14"/>
      <c r="X932" s="14"/>
      <c r="Y932" s="14"/>
      <c r="Z932" s="14"/>
      <c r="AA932" s="14"/>
      <c r="AB932" s="14"/>
      <c r="AC932" s="14"/>
      <c r="AD932" s="14"/>
      <c r="AE932" s="14"/>
      <c r="AT932" s="244" t="s">
        <v>182</v>
      </c>
      <c r="AU932" s="244" t="s">
        <v>178</v>
      </c>
      <c r="AV932" s="14" t="s">
        <v>178</v>
      </c>
      <c r="AW932" s="14" t="s">
        <v>39</v>
      </c>
      <c r="AX932" s="14" t="s">
        <v>77</v>
      </c>
      <c r="AY932" s="244" t="s">
        <v>168</v>
      </c>
    </row>
    <row r="933" s="13" customFormat="1">
      <c r="A933" s="13"/>
      <c r="B933" s="224"/>
      <c r="C933" s="225"/>
      <c r="D933" s="219" t="s">
        <v>182</v>
      </c>
      <c r="E933" s="226" t="s">
        <v>32</v>
      </c>
      <c r="F933" s="227" t="s">
        <v>935</v>
      </c>
      <c r="G933" s="225"/>
      <c r="H933" s="226" t="s">
        <v>32</v>
      </c>
      <c r="I933" s="228"/>
      <c r="J933" s="225"/>
      <c r="K933" s="225"/>
      <c r="L933" s="229"/>
      <c r="M933" s="230"/>
      <c r="N933" s="231"/>
      <c r="O933" s="231"/>
      <c r="P933" s="231"/>
      <c r="Q933" s="231"/>
      <c r="R933" s="231"/>
      <c r="S933" s="231"/>
      <c r="T933" s="232"/>
      <c r="U933" s="13"/>
      <c r="V933" s="13"/>
      <c r="W933" s="13"/>
      <c r="X933" s="13"/>
      <c r="Y933" s="13"/>
      <c r="Z933" s="13"/>
      <c r="AA933" s="13"/>
      <c r="AB933" s="13"/>
      <c r="AC933" s="13"/>
      <c r="AD933" s="13"/>
      <c r="AE933" s="13"/>
      <c r="AT933" s="233" t="s">
        <v>182</v>
      </c>
      <c r="AU933" s="233" t="s">
        <v>178</v>
      </c>
      <c r="AV933" s="13" t="s">
        <v>85</v>
      </c>
      <c r="AW933" s="13" t="s">
        <v>39</v>
      </c>
      <c r="AX933" s="13" t="s">
        <v>77</v>
      </c>
      <c r="AY933" s="233" t="s">
        <v>168</v>
      </c>
    </row>
    <row r="934" s="14" customFormat="1">
      <c r="A934" s="14"/>
      <c r="B934" s="234"/>
      <c r="C934" s="235"/>
      <c r="D934" s="219" t="s">
        <v>182</v>
      </c>
      <c r="E934" s="236" t="s">
        <v>32</v>
      </c>
      <c r="F934" s="237" t="s">
        <v>936</v>
      </c>
      <c r="G934" s="235"/>
      <c r="H934" s="238">
        <v>0.5</v>
      </c>
      <c r="I934" s="239"/>
      <c r="J934" s="235"/>
      <c r="K934" s="235"/>
      <c r="L934" s="240"/>
      <c r="M934" s="241"/>
      <c r="N934" s="242"/>
      <c r="O934" s="242"/>
      <c r="P934" s="242"/>
      <c r="Q934" s="242"/>
      <c r="R934" s="242"/>
      <c r="S934" s="242"/>
      <c r="T934" s="243"/>
      <c r="U934" s="14"/>
      <c r="V934" s="14"/>
      <c r="W934" s="14"/>
      <c r="X934" s="14"/>
      <c r="Y934" s="14"/>
      <c r="Z934" s="14"/>
      <c r="AA934" s="14"/>
      <c r="AB934" s="14"/>
      <c r="AC934" s="14"/>
      <c r="AD934" s="14"/>
      <c r="AE934" s="14"/>
      <c r="AT934" s="244" t="s">
        <v>182</v>
      </c>
      <c r="AU934" s="244" t="s">
        <v>178</v>
      </c>
      <c r="AV934" s="14" t="s">
        <v>178</v>
      </c>
      <c r="AW934" s="14" t="s">
        <v>39</v>
      </c>
      <c r="AX934" s="14" t="s">
        <v>77</v>
      </c>
      <c r="AY934" s="244" t="s">
        <v>168</v>
      </c>
    </row>
    <row r="935" s="13" customFormat="1">
      <c r="A935" s="13"/>
      <c r="B935" s="224"/>
      <c r="C935" s="225"/>
      <c r="D935" s="219" t="s">
        <v>182</v>
      </c>
      <c r="E935" s="226" t="s">
        <v>32</v>
      </c>
      <c r="F935" s="227" t="s">
        <v>937</v>
      </c>
      <c r="G935" s="225"/>
      <c r="H935" s="226" t="s">
        <v>32</v>
      </c>
      <c r="I935" s="228"/>
      <c r="J935" s="225"/>
      <c r="K935" s="225"/>
      <c r="L935" s="229"/>
      <c r="M935" s="230"/>
      <c r="N935" s="231"/>
      <c r="O935" s="231"/>
      <c r="P935" s="231"/>
      <c r="Q935" s="231"/>
      <c r="R935" s="231"/>
      <c r="S935" s="231"/>
      <c r="T935" s="232"/>
      <c r="U935" s="13"/>
      <c r="V935" s="13"/>
      <c r="W935" s="13"/>
      <c r="X935" s="13"/>
      <c r="Y935" s="13"/>
      <c r="Z935" s="13"/>
      <c r="AA935" s="13"/>
      <c r="AB935" s="13"/>
      <c r="AC935" s="13"/>
      <c r="AD935" s="13"/>
      <c r="AE935" s="13"/>
      <c r="AT935" s="233" t="s">
        <v>182</v>
      </c>
      <c r="AU935" s="233" t="s">
        <v>178</v>
      </c>
      <c r="AV935" s="13" t="s">
        <v>85</v>
      </c>
      <c r="AW935" s="13" t="s">
        <v>39</v>
      </c>
      <c r="AX935" s="13" t="s">
        <v>77</v>
      </c>
      <c r="AY935" s="233" t="s">
        <v>168</v>
      </c>
    </row>
    <row r="936" s="14" customFormat="1">
      <c r="A936" s="14"/>
      <c r="B936" s="234"/>
      <c r="C936" s="235"/>
      <c r="D936" s="219" t="s">
        <v>182</v>
      </c>
      <c r="E936" s="236" t="s">
        <v>32</v>
      </c>
      <c r="F936" s="237" t="s">
        <v>938</v>
      </c>
      <c r="G936" s="235"/>
      <c r="H936" s="238">
        <v>0.56000000000000005</v>
      </c>
      <c r="I936" s="239"/>
      <c r="J936" s="235"/>
      <c r="K936" s="235"/>
      <c r="L936" s="240"/>
      <c r="M936" s="241"/>
      <c r="N936" s="242"/>
      <c r="O936" s="242"/>
      <c r="P936" s="242"/>
      <c r="Q936" s="242"/>
      <c r="R936" s="242"/>
      <c r="S936" s="242"/>
      <c r="T936" s="243"/>
      <c r="U936" s="14"/>
      <c r="V936" s="14"/>
      <c r="W936" s="14"/>
      <c r="X936" s="14"/>
      <c r="Y936" s="14"/>
      <c r="Z936" s="14"/>
      <c r="AA936" s="14"/>
      <c r="AB936" s="14"/>
      <c r="AC936" s="14"/>
      <c r="AD936" s="14"/>
      <c r="AE936" s="14"/>
      <c r="AT936" s="244" t="s">
        <v>182</v>
      </c>
      <c r="AU936" s="244" t="s">
        <v>178</v>
      </c>
      <c r="AV936" s="14" t="s">
        <v>178</v>
      </c>
      <c r="AW936" s="14" t="s">
        <v>39</v>
      </c>
      <c r="AX936" s="14" t="s">
        <v>77</v>
      </c>
      <c r="AY936" s="244" t="s">
        <v>168</v>
      </c>
    </row>
    <row r="937" s="15" customFormat="1">
      <c r="A937" s="15"/>
      <c r="B937" s="245"/>
      <c r="C937" s="246"/>
      <c r="D937" s="219" t="s">
        <v>182</v>
      </c>
      <c r="E937" s="247" t="s">
        <v>32</v>
      </c>
      <c r="F937" s="248" t="s">
        <v>200</v>
      </c>
      <c r="G937" s="246"/>
      <c r="H937" s="249">
        <v>16.02</v>
      </c>
      <c r="I937" s="250"/>
      <c r="J937" s="246"/>
      <c r="K937" s="246"/>
      <c r="L937" s="251"/>
      <c r="M937" s="252"/>
      <c r="N937" s="253"/>
      <c r="O937" s="253"/>
      <c r="P937" s="253"/>
      <c r="Q937" s="253"/>
      <c r="R937" s="253"/>
      <c r="S937" s="253"/>
      <c r="T937" s="254"/>
      <c r="U937" s="15"/>
      <c r="V937" s="15"/>
      <c r="W937" s="15"/>
      <c r="X937" s="15"/>
      <c r="Y937" s="15"/>
      <c r="Z937" s="15"/>
      <c r="AA937" s="15"/>
      <c r="AB937" s="15"/>
      <c r="AC937" s="15"/>
      <c r="AD937" s="15"/>
      <c r="AE937" s="15"/>
      <c r="AT937" s="255" t="s">
        <v>182</v>
      </c>
      <c r="AU937" s="255" t="s">
        <v>178</v>
      </c>
      <c r="AV937" s="15" t="s">
        <v>177</v>
      </c>
      <c r="AW937" s="15" t="s">
        <v>39</v>
      </c>
      <c r="AX937" s="15" t="s">
        <v>85</v>
      </c>
      <c r="AY937" s="255" t="s">
        <v>168</v>
      </c>
    </row>
    <row r="938" s="2" customFormat="1" ht="37.8" customHeight="1">
      <c r="A938" s="40"/>
      <c r="B938" s="41"/>
      <c r="C938" s="206" t="s">
        <v>939</v>
      </c>
      <c r="D938" s="206" t="s">
        <v>172</v>
      </c>
      <c r="E938" s="207" t="s">
        <v>940</v>
      </c>
      <c r="F938" s="208" t="s">
        <v>941</v>
      </c>
      <c r="G938" s="209" t="s">
        <v>175</v>
      </c>
      <c r="H938" s="210">
        <v>16.02</v>
      </c>
      <c r="I938" s="211"/>
      <c r="J938" s="212">
        <f>ROUND(I938*H938,2)</f>
        <v>0</v>
      </c>
      <c r="K938" s="208" t="s">
        <v>176</v>
      </c>
      <c r="L938" s="46"/>
      <c r="M938" s="213" t="s">
        <v>32</v>
      </c>
      <c r="N938" s="214" t="s">
        <v>49</v>
      </c>
      <c r="O938" s="86"/>
      <c r="P938" s="215">
        <f>O938*H938</f>
        <v>0</v>
      </c>
      <c r="Q938" s="215">
        <v>6.9999999999999994E-05</v>
      </c>
      <c r="R938" s="215">
        <f>Q938*H938</f>
        <v>0.0011213999999999998</v>
      </c>
      <c r="S938" s="215">
        <v>0</v>
      </c>
      <c r="T938" s="216">
        <f>S938*H938</f>
        <v>0</v>
      </c>
      <c r="U938" s="40"/>
      <c r="V938" s="40"/>
      <c r="W938" s="40"/>
      <c r="X938" s="40"/>
      <c r="Y938" s="40"/>
      <c r="Z938" s="40"/>
      <c r="AA938" s="40"/>
      <c r="AB938" s="40"/>
      <c r="AC938" s="40"/>
      <c r="AD938" s="40"/>
      <c r="AE938" s="40"/>
      <c r="AR938" s="217" t="s">
        <v>319</v>
      </c>
      <c r="AT938" s="217" t="s">
        <v>172</v>
      </c>
      <c r="AU938" s="217" t="s">
        <v>178</v>
      </c>
      <c r="AY938" s="18" t="s">
        <v>168</v>
      </c>
      <c r="BE938" s="218">
        <f>IF(N938="základní",J938,0)</f>
        <v>0</v>
      </c>
      <c r="BF938" s="218">
        <f>IF(N938="snížená",J938,0)</f>
        <v>0</v>
      </c>
      <c r="BG938" s="218">
        <f>IF(N938="zákl. přenesená",J938,0)</f>
        <v>0</v>
      </c>
      <c r="BH938" s="218">
        <f>IF(N938="sníž. přenesená",J938,0)</f>
        <v>0</v>
      </c>
      <c r="BI938" s="218">
        <f>IF(N938="nulová",J938,0)</f>
        <v>0</v>
      </c>
      <c r="BJ938" s="18" t="s">
        <v>178</v>
      </c>
      <c r="BK938" s="218">
        <f>ROUND(I938*H938,2)</f>
        <v>0</v>
      </c>
      <c r="BL938" s="18" t="s">
        <v>319</v>
      </c>
      <c r="BM938" s="217" t="s">
        <v>942</v>
      </c>
    </row>
    <row r="939" s="2" customFormat="1" ht="24.15" customHeight="1">
      <c r="A939" s="40"/>
      <c r="B939" s="41"/>
      <c r="C939" s="206" t="s">
        <v>943</v>
      </c>
      <c r="D939" s="206" t="s">
        <v>172</v>
      </c>
      <c r="E939" s="207" t="s">
        <v>944</v>
      </c>
      <c r="F939" s="208" t="s">
        <v>945</v>
      </c>
      <c r="G939" s="209" t="s">
        <v>175</v>
      </c>
      <c r="H939" s="210">
        <v>16.02</v>
      </c>
      <c r="I939" s="211"/>
      <c r="J939" s="212">
        <f>ROUND(I939*H939,2)</f>
        <v>0</v>
      </c>
      <c r="K939" s="208" t="s">
        <v>176</v>
      </c>
      <c r="L939" s="46"/>
      <c r="M939" s="213" t="s">
        <v>32</v>
      </c>
      <c r="N939" s="214" t="s">
        <v>49</v>
      </c>
      <c r="O939" s="86"/>
      <c r="P939" s="215">
        <f>O939*H939</f>
        <v>0</v>
      </c>
      <c r="Q939" s="215">
        <v>0.00012</v>
      </c>
      <c r="R939" s="215">
        <f>Q939*H939</f>
        <v>0.0019223999999999999</v>
      </c>
      <c r="S939" s="215">
        <v>0</v>
      </c>
      <c r="T939" s="216">
        <f>S939*H939</f>
        <v>0</v>
      </c>
      <c r="U939" s="40"/>
      <c r="V939" s="40"/>
      <c r="W939" s="40"/>
      <c r="X939" s="40"/>
      <c r="Y939" s="40"/>
      <c r="Z939" s="40"/>
      <c r="AA939" s="40"/>
      <c r="AB939" s="40"/>
      <c r="AC939" s="40"/>
      <c r="AD939" s="40"/>
      <c r="AE939" s="40"/>
      <c r="AR939" s="217" t="s">
        <v>319</v>
      </c>
      <c r="AT939" s="217" t="s">
        <v>172</v>
      </c>
      <c r="AU939" s="217" t="s">
        <v>178</v>
      </c>
      <c r="AY939" s="18" t="s">
        <v>168</v>
      </c>
      <c r="BE939" s="218">
        <f>IF(N939="základní",J939,0)</f>
        <v>0</v>
      </c>
      <c r="BF939" s="218">
        <f>IF(N939="snížená",J939,0)</f>
        <v>0</v>
      </c>
      <c r="BG939" s="218">
        <f>IF(N939="zákl. přenesená",J939,0)</f>
        <v>0</v>
      </c>
      <c r="BH939" s="218">
        <f>IF(N939="sníž. přenesená",J939,0)</f>
        <v>0</v>
      </c>
      <c r="BI939" s="218">
        <f>IF(N939="nulová",J939,0)</f>
        <v>0</v>
      </c>
      <c r="BJ939" s="18" t="s">
        <v>178</v>
      </c>
      <c r="BK939" s="218">
        <f>ROUND(I939*H939,2)</f>
        <v>0</v>
      </c>
      <c r="BL939" s="18" t="s">
        <v>319</v>
      </c>
      <c r="BM939" s="217" t="s">
        <v>946</v>
      </c>
    </row>
    <row r="940" s="2" customFormat="1" ht="37.8" customHeight="1">
      <c r="A940" s="40"/>
      <c r="B940" s="41"/>
      <c r="C940" s="206" t="s">
        <v>947</v>
      </c>
      <c r="D940" s="206" t="s">
        <v>172</v>
      </c>
      <c r="E940" s="207" t="s">
        <v>948</v>
      </c>
      <c r="F940" s="208" t="s">
        <v>949</v>
      </c>
      <c r="G940" s="209" t="s">
        <v>175</v>
      </c>
      <c r="H940" s="210">
        <v>16.02</v>
      </c>
      <c r="I940" s="211"/>
      <c r="J940" s="212">
        <f>ROUND(I940*H940,2)</f>
        <v>0</v>
      </c>
      <c r="K940" s="208" t="s">
        <v>176</v>
      </c>
      <c r="L940" s="46"/>
      <c r="M940" s="213" t="s">
        <v>32</v>
      </c>
      <c r="N940" s="214" t="s">
        <v>49</v>
      </c>
      <c r="O940" s="86"/>
      <c r="P940" s="215">
        <f>O940*H940</f>
        <v>0</v>
      </c>
      <c r="Q940" s="215">
        <v>3.0000000000000001E-05</v>
      </c>
      <c r="R940" s="215">
        <f>Q940*H940</f>
        <v>0.00048059999999999997</v>
      </c>
      <c r="S940" s="215">
        <v>0</v>
      </c>
      <c r="T940" s="216">
        <f>S940*H940</f>
        <v>0</v>
      </c>
      <c r="U940" s="40"/>
      <c r="V940" s="40"/>
      <c r="W940" s="40"/>
      <c r="X940" s="40"/>
      <c r="Y940" s="40"/>
      <c r="Z940" s="40"/>
      <c r="AA940" s="40"/>
      <c r="AB940" s="40"/>
      <c r="AC940" s="40"/>
      <c r="AD940" s="40"/>
      <c r="AE940" s="40"/>
      <c r="AR940" s="217" t="s">
        <v>319</v>
      </c>
      <c r="AT940" s="217" t="s">
        <v>172</v>
      </c>
      <c r="AU940" s="217" t="s">
        <v>178</v>
      </c>
      <c r="AY940" s="18" t="s">
        <v>168</v>
      </c>
      <c r="BE940" s="218">
        <f>IF(N940="základní",J940,0)</f>
        <v>0</v>
      </c>
      <c r="BF940" s="218">
        <f>IF(N940="snížená",J940,0)</f>
        <v>0</v>
      </c>
      <c r="BG940" s="218">
        <f>IF(N940="zákl. přenesená",J940,0)</f>
        <v>0</v>
      </c>
      <c r="BH940" s="218">
        <f>IF(N940="sníž. přenesená",J940,0)</f>
        <v>0</v>
      </c>
      <c r="BI940" s="218">
        <f>IF(N940="nulová",J940,0)</f>
        <v>0</v>
      </c>
      <c r="BJ940" s="18" t="s">
        <v>178</v>
      </c>
      <c r="BK940" s="218">
        <f>ROUND(I940*H940,2)</f>
        <v>0</v>
      </c>
      <c r="BL940" s="18" t="s">
        <v>319</v>
      </c>
      <c r="BM940" s="217" t="s">
        <v>950</v>
      </c>
    </row>
    <row r="941" s="2" customFormat="1" ht="24.15" customHeight="1">
      <c r="A941" s="40"/>
      <c r="B941" s="41"/>
      <c r="C941" s="206" t="s">
        <v>951</v>
      </c>
      <c r="D941" s="206" t="s">
        <v>172</v>
      </c>
      <c r="E941" s="207" t="s">
        <v>952</v>
      </c>
      <c r="F941" s="208" t="s">
        <v>953</v>
      </c>
      <c r="G941" s="209" t="s">
        <v>175</v>
      </c>
      <c r="H941" s="210">
        <v>16.02</v>
      </c>
      <c r="I941" s="211"/>
      <c r="J941" s="212">
        <f>ROUND(I941*H941,2)</f>
        <v>0</v>
      </c>
      <c r="K941" s="208" t="s">
        <v>176</v>
      </c>
      <c r="L941" s="46"/>
      <c r="M941" s="213" t="s">
        <v>32</v>
      </c>
      <c r="N941" s="214" t="s">
        <v>49</v>
      </c>
      <c r="O941" s="86"/>
      <c r="P941" s="215">
        <f>O941*H941</f>
        <v>0</v>
      </c>
      <c r="Q941" s="215">
        <v>0.00013999999999999999</v>
      </c>
      <c r="R941" s="215">
        <f>Q941*H941</f>
        <v>0.0022427999999999997</v>
      </c>
      <c r="S941" s="215">
        <v>0</v>
      </c>
      <c r="T941" s="216">
        <f>S941*H941</f>
        <v>0</v>
      </c>
      <c r="U941" s="40"/>
      <c r="V941" s="40"/>
      <c r="W941" s="40"/>
      <c r="X941" s="40"/>
      <c r="Y941" s="40"/>
      <c r="Z941" s="40"/>
      <c r="AA941" s="40"/>
      <c r="AB941" s="40"/>
      <c r="AC941" s="40"/>
      <c r="AD941" s="40"/>
      <c r="AE941" s="40"/>
      <c r="AR941" s="217" t="s">
        <v>319</v>
      </c>
      <c r="AT941" s="217" t="s">
        <v>172</v>
      </c>
      <c r="AU941" s="217" t="s">
        <v>178</v>
      </c>
      <c r="AY941" s="18" t="s">
        <v>168</v>
      </c>
      <c r="BE941" s="218">
        <f>IF(N941="základní",J941,0)</f>
        <v>0</v>
      </c>
      <c r="BF941" s="218">
        <f>IF(N941="snížená",J941,0)</f>
        <v>0</v>
      </c>
      <c r="BG941" s="218">
        <f>IF(N941="zákl. přenesená",J941,0)</f>
        <v>0</v>
      </c>
      <c r="BH941" s="218">
        <f>IF(N941="sníž. přenesená",J941,0)</f>
        <v>0</v>
      </c>
      <c r="BI941" s="218">
        <f>IF(N941="nulová",J941,0)</f>
        <v>0</v>
      </c>
      <c r="BJ941" s="18" t="s">
        <v>178</v>
      </c>
      <c r="BK941" s="218">
        <f>ROUND(I941*H941,2)</f>
        <v>0</v>
      </c>
      <c r="BL941" s="18" t="s">
        <v>319</v>
      </c>
      <c r="BM941" s="217" t="s">
        <v>954</v>
      </c>
    </row>
    <row r="942" s="12" customFormat="1" ht="22.8" customHeight="1">
      <c r="A942" s="12"/>
      <c r="B942" s="190"/>
      <c r="C942" s="191"/>
      <c r="D942" s="192" t="s">
        <v>76</v>
      </c>
      <c r="E942" s="204" t="s">
        <v>955</v>
      </c>
      <c r="F942" s="204" t="s">
        <v>956</v>
      </c>
      <c r="G942" s="191"/>
      <c r="H942" s="191"/>
      <c r="I942" s="194"/>
      <c r="J942" s="205">
        <f>BK942</f>
        <v>0</v>
      </c>
      <c r="K942" s="191"/>
      <c r="L942" s="196"/>
      <c r="M942" s="197"/>
      <c r="N942" s="198"/>
      <c r="O942" s="198"/>
      <c r="P942" s="199">
        <f>SUM(P943:P948)</f>
        <v>0</v>
      </c>
      <c r="Q942" s="198"/>
      <c r="R942" s="199">
        <f>SUM(R943:R948)</f>
        <v>0.055360000000000006</v>
      </c>
      <c r="S942" s="198"/>
      <c r="T942" s="200">
        <f>SUM(T943:T948)</f>
        <v>0</v>
      </c>
      <c r="U942" s="12"/>
      <c r="V942" s="12"/>
      <c r="W942" s="12"/>
      <c r="X942" s="12"/>
      <c r="Y942" s="12"/>
      <c r="Z942" s="12"/>
      <c r="AA942" s="12"/>
      <c r="AB942" s="12"/>
      <c r="AC942" s="12"/>
      <c r="AD942" s="12"/>
      <c r="AE942" s="12"/>
      <c r="AR942" s="201" t="s">
        <v>178</v>
      </c>
      <c r="AT942" s="202" t="s">
        <v>76</v>
      </c>
      <c r="AU942" s="202" t="s">
        <v>85</v>
      </c>
      <c r="AY942" s="201" t="s">
        <v>168</v>
      </c>
      <c r="BK942" s="203">
        <f>SUM(BK943:BK948)</f>
        <v>0</v>
      </c>
    </row>
    <row r="943" s="2" customFormat="1" ht="24.15" customHeight="1">
      <c r="A943" s="40"/>
      <c r="B943" s="41"/>
      <c r="C943" s="206" t="s">
        <v>957</v>
      </c>
      <c r="D943" s="206" t="s">
        <v>172</v>
      </c>
      <c r="E943" s="207" t="s">
        <v>958</v>
      </c>
      <c r="F943" s="208" t="s">
        <v>959</v>
      </c>
      <c r="G943" s="209" t="s">
        <v>175</v>
      </c>
      <c r="H943" s="210">
        <v>138.40000000000001</v>
      </c>
      <c r="I943" s="211"/>
      <c r="J943" s="212">
        <f>ROUND(I943*H943,2)</f>
        <v>0</v>
      </c>
      <c r="K943" s="208" t="s">
        <v>176</v>
      </c>
      <c r="L943" s="46"/>
      <c r="M943" s="213" t="s">
        <v>32</v>
      </c>
      <c r="N943" s="214" t="s">
        <v>49</v>
      </c>
      <c r="O943" s="86"/>
      <c r="P943" s="215">
        <f>O943*H943</f>
        <v>0</v>
      </c>
      <c r="Q943" s="215">
        <v>0.00020000000000000001</v>
      </c>
      <c r="R943" s="215">
        <f>Q943*H943</f>
        <v>0.027680000000000003</v>
      </c>
      <c r="S943" s="215">
        <v>0</v>
      </c>
      <c r="T943" s="216">
        <f>S943*H943</f>
        <v>0</v>
      </c>
      <c r="U943" s="40"/>
      <c r="V943" s="40"/>
      <c r="W943" s="40"/>
      <c r="X943" s="40"/>
      <c r="Y943" s="40"/>
      <c r="Z943" s="40"/>
      <c r="AA943" s="40"/>
      <c r="AB943" s="40"/>
      <c r="AC943" s="40"/>
      <c r="AD943" s="40"/>
      <c r="AE943" s="40"/>
      <c r="AR943" s="217" t="s">
        <v>319</v>
      </c>
      <c r="AT943" s="217" t="s">
        <v>172</v>
      </c>
      <c r="AU943" s="217" t="s">
        <v>178</v>
      </c>
      <c r="AY943" s="18" t="s">
        <v>168</v>
      </c>
      <c r="BE943" s="218">
        <f>IF(N943="základní",J943,0)</f>
        <v>0</v>
      </c>
      <c r="BF943" s="218">
        <f>IF(N943="snížená",J943,0)</f>
        <v>0</v>
      </c>
      <c r="BG943" s="218">
        <f>IF(N943="zákl. přenesená",J943,0)</f>
        <v>0</v>
      </c>
      <c r="BH943" s="218">
        <f>IF(N943="sníž. přenesená",J943,0)</f>
        <v>0</v>
      </c>
      <c r="BI943" s="218">
        <f>IF(N943="nulová",J943,0)</f>
        <v>0</v>
      </c>
      <c r="BJ943" s="18" t="s">
        <v>178</v>
      </c>
      <c r="BK943" s="218">
        <f>ROUND(I943*H943,2)</f>
        <v>0</v>
      </c>
      <c r="BL943" s="18" t="s">
        <v>319</v>
      </c>
      <c r="BM943" s="217" t="s">
        <v>960</v>
      </c>
    </row>
    <row r="944" s="13" customFormat="1">
      <c r="A944" s="13"/>
      <c r="B944" s="224"/>
      <c r="C944" s="225"/>
      <c r="D944" s="219" t="s">
        <v>182</v>
      </c>
      <c r="E944" s="226" t="s">
        <v>32</v>
      </c>
      <c r="F944" s="227" t="s">
        <v>456</v>
      </c>
      <c r="G944" s="225"/>
      <c r="H944" s="226" t="s">
        <v>32</v>
      </c>
      <c r="I944" s="228"/>
      <c r="J944" s="225"/>
      <c r="K944" s="225"/>
      <c r="L944" s="229"/>
      <c r="M944" s="230"/>
      <c r="N944" s="231"/>
      <c r="O944" s="231"/>
      <c r="P944" s="231"/>
      <c r="Q944" s="231"/>
      <c r="R944" s="231"/>
      <c r="S944" s="231"/>
      <c r="T944" s="232"/>
      <c r="U944" s="13"/>
      <c r="V944" s="13"/>
      <c r="W944" s="13"/>
      <c r="X944" s="13"/>
      <c r="Y944" s="13"/>
      <c r="Z944" s="13"/>
      <c r="AA944" s="13"/>
      <c r="AB944" s="13"/>
      <c r="AC944" s="13"/>
      <c r="AD944" s="13"/>
      <c r="AE944" s="13"/>
      <c r="AT944" s="233" t="s">
        <v>182</v>
      </c>
      <c r="AU944" s="233" t="s">
        <v>178</v>
      </c>
      <c r="AV944" s="13" t="s">
        <v>85</v>
      </c>
      <c r="AW944" s="13" t="s">
        <v>39</v>
      </c>
      <c r="AX944" s="13" t="s">
        <v>77</v>
      </c>
      <c r="AY944" s="233" t="s">
        <v>168</v>
      </c>
    </row>
    <row r="945" s="14" customFormat="1">
      <c r="A945" s="14"/>
      <c r="B945" s="234"/>
      <c r="C945" s="235"/>
      <c r="D945" s="219" t="s">
        <v>182</v>
      </c>
      <c r="E945" s="236" t="s">
        <v>32</v>
      </c>
      <c r="F945" s="237" t="s">
        <v>457</v>
      </c>
      <c r="G945" s="235"/>
      <c r="H945" s="238">
        <v>138.40000000000001</v>
      </c>
      <c r="I945" s="239"/>
      <c r="J945" s="235"/>
      <c r="K945" s="235"/>
      <c r="L945" s="240"/>
      <c r="M945" s="241"/>
      <c r="N945" s="242"/>
      <c r="O945" s="242"/>
      <c r="P945" s="242"/>
      <c r="Q945" s="242"/>
      <c r="R945" s="242"/>
      <c r="S945" s="242"/>
      <c r="T945" s="243"/>
      <c r="U945" s="14"/>
      <c r="V945" s="14"/>
      <c r="W945" s="14"/>
      <c r="X945" s="14"/>
      <c r="Y945" s="14"/>
      <c r="Z945" s="14"/>
      <c r="AA945" s="14"/>
      <c r="AB945" s="14"/>
      <c r="AC945" s="14"/>
      <c r="AD945" s="14"/>
      <c r="AE945" s="14"/>
      <c r="AT945" s="244" t="s">
        <v>182</v>
      </c>
      <c r="AU945" s="244" t="s">
        <v>178</v>
      </c>
      <c r="AV945" s="14" t="s">
        <v>178</v>
      </c>
      <c r="AW945" s="14" t="s">
        <v>39</v>
      </c>
      <c r="AX945" s="14" t="s">
        <v>85</v>
      </c>
      <c r="AY945" s="244" t="s">
        <v>168</v>
      </c>
    </row>
    <row r="946" s="2" customFormat="1" ht="37.8" customHeight="1">
      <c r="A946" s="40"/>
      <c r="B946" s="41"/>
      <c r="C946" s="206" t="s">
        <v>961</v>
      </c>
      <c r="D946" s="206" t="s">
        <v>172</v>
      </c>
      <c r="E946" s="207" t="s">
        <v>962</v>
      </c>
      <c r="F946" s="208" t="s">
        <v>963</v>
      </c>
      <c r="G946" s="209" t="s">
        <v>175</v>
      </c>
      <c r="H946" s="210">
        <v>138.40000000000001</v>
      </c>
      <c r="I946" s="211"/>
      <c r="J946" s="212">
        <f>ROUND(I946*H946,2)</f>
        <v>0</v>
      </c>
      <c r="K946" s="208" t="s">
        <v>176</v>
      </c>
      <c r="L946" s="46"/>
      <c r="M946" s="213" t="s">
        <v>32</v>
      </c>
      <c r="N946" s="214" t="s">
        <v>49</v>
      </c>
      <c r="O946" s="86"/>
      <c r="P946" s="215">
        <f>O946*H946</f>
        <v>0</v>
      </c>
      <c r="Q946" s="215">
        <v>0.00020000000000000001</v>
      </c>
      <c r="R946" s="215">
        <f>Q946*H946</f>
        <v>0.027680000000000003</v>
      </c>
      <c r="S946" s="215">
        <v>0</v>
      </c>
      <c r="T946" s="216">
        <f>S946*H946</f>
        <v>0</v>
      </c>
      <c r="U946" s="40"/>
      <c r="V946" s="40"/>
      <c r="W946" s="40"/>
      <c r="X946" s="40"/>
      <c r="Y946" s="40"/>
      <c r="Z946" s="40"/>
      <c r="AA946" s="40"/>
      <c r="AB946" s="40"/>
      <c r="AC946" s="40"/>
      <c r="AD946" s="40"/>
      <c r="AE946" s="40"/>
      <c r="AR946" s="217" t="s">
        <v>319</v>
      </c>
      <c r="AT946" s="217" t="s">
        <v>172</v>
      </c>
      <c r="AU946" s="217" t="s">
        <v>178</v>
      </c>
      <c r="AY946" s="18" t="s">
        <v>168</v>
      </c>
      <c r="BE946" s="218">
        <f>IF(N946="základní",J946,0)</f>
        <v>0</v>
      </c>
      <c r="BF946" s="218">
        <f>IF(N946="snížená",J946,0)</f>
        <v>0</v>
      </c>
      <c r="BG946" s="218">
        <f>IF(N946="zákl. přenesená",J946,0)</f>
        <v>0</v>
      </c>
      <c r="BH946" s="218">
        <f>IF(N946="sníž. přenesená",J946,0)</f>
        <v>0</v>
      </c>
      <c r="BI946" s="218">
        <f>IF(N946="nulová",J946,0)</f>
        <v>0</v>
      </c>
      <c r="BJ946" s="18" t="s">
        <v>178</v>
      </c>
      <c r="BK946" s="218">
        <f>ROUND(I946*H946,2)</f>
        <v>0</v>
      </c>
      <c r="BL946" s="18" t="s">
        <v>319</v>
      </c>
      <c r="BM946" s="217" t="s">
        <v>964</v>
      </c>
    </row>
    <row r="947" s="13" customFormat="1">
      <c r="A947" s="13"/>
      <c r="B947" s="224"/>
      <c r="C947" s="225"/>
      <c r="D947" s="219" t="s">
        <v>182</v>
      </c>
      <c r="E947" s="226" t="s">
        <v>32</v>
      </c>
      <c r="F947" s="227" t="s">
        <v>456</v>
      </c>
      <c r="G947" s="225"/>
      <c r="H947" s="226" t="s">
        <v>32</v>
      </c>
      <c r="I947" s="228"/>
      <c r="J947" s="225"/>
      <c r="K947" s="225"/>
      <c r="L947" s="229"/>
      <c r="M947" s="230"/>
      <c r="N947" s="231"/>
      <c r="O947" s="231"/>
      <c r="P947" s="231"/>
      <c r="Q947" s="231"/>
      <c r="R947" s="231"/>
      <c r="S947" s="231"/>
      <c r="T947" s="232"/>
      <c r="U947" s="13"/>
      <c r="V947" s="13"/>
      <c r="W947" s="13"/>
      <c r="X947" s="13"/>
      <c r="Y947" s="13"/>
      <c r="Z947" s="13"/>
      <c r="AA947" s="13"/>
      <c r="AB947" s="13"/>
      <c r="AC947" s="13"/>
      <c r="AD947" s="13"/>
      <c r="AE947" s="13"/>
      <c r="AT947" s="233" t="s">
        <v>182</v>
      </c>
      <c r="AU947" s="233" t="s">
        <v>178</v>
      </c>
      <c r="AV947" s="13" t="s">
        <v>85</v>
      </c>
      <c r="AW947" s="13" t="s">
        <v>39</v>
      </c>
      <c r="AX947" s="13" t="s">
        <v>77</v>
      </c>
      <c r="AY947" s="233" t="s">
        <v>168</v>
      </c>
    </row>
    <row r="948" s="14" customFormat="1">
      <c r="A948" s="14"/>
      <c r="B948" s="234"/>
      <c r="C948" s="235"/>
      <c r="D948" s="219" t="s">
        <v>182</v>
      </c>
      <c r="E948" s="236" t="s">
        <v>32</v>
      </c>
      <c r="F948" s="237" t="s">
        <v>457</v>
      </c>
      <c r="G948" s="235"/>
      <c r="H948" s="238">
        <v>138.40000000000001</v>
      </c>
      <c r="I948" s="239"/>
      <c r="J948" s="235"/>
      <c r="K948" s="235"/>
      <c r="L948" s="240"/>
      <c r="M948" s="267"/>
      <c r="N948" s="268"/>
      <c r="O948" s="268"/>
      <c r="P948" s="268"/>
      <c r="Q948" s="268"/>
      <c r="R948" s="268"/>
      <c r="S948" s="268"/>
      <c r="T948" s="269"/>
      <c r="U948" s="14"/>
      <c r="V948" s="14"/>
      <c r="W948" s="14"/>
      <c r="X948" s="14"/>
      <c r="Y948" s="14"/>
      <c r="Z948" s="14"/>
      <c r="AA948" s="14"/>
      <c r="AB948" s="14"/>
      <c r="AC948" s="14"/>
      <c r="AD948" s="14"/>
      <c r="AE948" s="14"/>
      <c r="AT948" s="244" t="s">
        <v>182</v>
      </c>
      <c r="AU948" s="244" t="s">
        <v>178</v>
      </c>
      <c r="AV948" s="14" t="s">
        <v>178</v>
      </c>
      <c r="AW948" s="14" t="s">
        <v>39</v>
      </c>
      <c r="AX948" s="14" t="s">
        <v>85</v>
      </c>
      <c r="AY948" s="244" t="s">
        <v>168</v>
      </c>
    </row>
    <row r="949" s="2" customFormat="1" ht="6.96" customHeight="1">
      <c r="A949" s="40"/>
      <c r="B949" s="61"/>
      <c r="C949" s="62"/>
      <c r="D949" s="62"/>
      <c r="E949" s="62"/>
      <c r="F949" s="62"/>
      <c r="G949" s="62"/>
      <c r="H949" s="62"/>
      <c r="I949" s="62"/>
      <c r="J949" s="62"/>
      <c r="K949" s="62"/>
      <c r="L949" s="46"/>
      <c r="M949" s="40"/>
      <c r="O949" s="40"/>
      <c r="P949" s="40"/>
      <c r="Q949" s="40"/>
      <c r="R949" s="40"/>
      <c r="S949" s="40"/>
      <c r="T949" s="40"/>
      <c r="U949" s="40"/>
      <c r="V949" s="40"/>
      <c r="W949" s="40"/>
      <c r="X949" s="40"/>
      <c r="Y949" s="40"/>
      <c r="Z949" s="40"/>
      <c r="AA949" s="40"/>
      <c r="AB949" s="40"/>
      <c r="AC949" s="40"/>
      <c r="AD949" s="40"/>
      <c r="AE949" s="40"/>
    </row>
  </sheetData>
  <sheetProtection sheet="1" autoFilter="0" formatColumns="0" formatRows="0" objects="1" scenarios="1" spinCount="100000" saltValue="ohF3BIjz5hloJoBqdIbvVKeEbcbWmBv9MfNF8VxZZmqm7qMzXMp4WMPs4ZnR3o/J01BVpgqhBhaEkay8mLi/Pw==" hashValue="MFfcvgb0+o2FKPuJCjN3yUAkU8S1mvC+eR6dgqydPQcvatI5fvQJwIQTqfzMF/k8+yPv7UYuwUxWOSkXgGU+Dw==" algorithmName="SHA-512" password="CC35"/>
  <autoFilter ref="C98:K948"/>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965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ROUND((SUM(BE91:BE194)),  2)</f>
        <v>0</v>
      </c>
      <c r="G33" s="40"/>
      <c r="H33" s="40"/>
      <c r="I33" s="150">
        <v>0.20999999999999999</v>
      </c>
      <c r="J33" s="149">
        <f>ROUND(((SUM(BE91:BE194))*I33),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ROUND((SUM(BF91:BF194)),  2)</f>
        <v>0</v>
      </c>
      <c r="G34" s="40"/>
      <c r="H34" s="40"/>
      <c r="I34" s="150">
        <v>0.14999999999999999</v>
      </c>
      <c r="J34" s="149">
        <f>ROUND(((SUM(BF91:BF194))*I34),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ROUND((SUM(BG91:BG194)),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ROUND((SUM(BH91:BH194)),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ROUND((SUM(BI91:BI194)),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02 Sionkova 1507/2 - sanace suterénu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966</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967</v>
      </c>
      <c r="E62" s="176"/>
      <c r="F62" s="176"/>
      <c r="G62" s="176"/>
      <c r="H62" s="176"/>
      <c r="I62" s="176"/>
      <c r="J62" s="177">
        <f>J113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968</v>
      </c>
      <c r="E63" s="176"/>
      <c r="F63" s="176"/>
      <c r="G63" s="176"/>
      <c r="H63" s="176"/>
      <c r="I63" s="176"/>
      <c r="J63" s="177">
        <f>J117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969</v>
      </c>
      <c r="E64" s="176"/>
      <c r="F64" s="176"/>
      <c r="G64" s="176"/>
      <c r="H64" s="176"/>
      <c r="I64" s="176"/>
      <c r="J64" s="177">
        <f>J121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134</v>
      </c>
      <c r="E65" s="176"/>
      <c r="F65" s="176"/>
      <c r="G65" s="176"/>
      <c r="H65" s="176"/>
      <c r="I65" s="176"/>
      <c r="J65" s="177">
        <f>J127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137</v>
      </c>
      <c r="E66" s="176"/>
      <c r="F66" s="176"/>
      <c r="G66" s="176"/>
      <c r="H66" s="176"/>
      <c r="I66" s="176"/>
      <c r="J66" s="177">
        <f>J148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139</v>
      </c>
      <c r="E67" s="176"/>
      <c r="F67" s="176"/>
      <c r="G67" s="176"/>
      <c r="H67" s="176"/>
      <c r="I67" s="176"/>
      <c r="J67" s="177">
        <f>J160</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140</v>
      </c>
      <c r="E68" s="176"/>
      <c r="F68" s="176"/>
      <c r="G68" s="176"/>
      <c r="H68" s="176"/>
      <c r="I68" s="176"/>
      <c r="J68" s="177">
        <f>J170</f>
        <v>0</v>
      </c>
      <c r="K68" s="174"/>
      <c r="L68" s="178"/>
      <c r="S68" s="10"/>
      <c r="T68" s="10"/>
      <c r="U68" s="10"/>
      <c r="V68" s="10"/>
      <c r="W68" s="10"/>
      <c r="X68" s="10"/>
      <c r="Y68" s="10"/>
      <c r="Z68" s="10"/>
      <c r="AA68" s="10"/>
      <c r="AB68" s="10"/>
      <c r="AC68" s="10"/>
      <c r="AD68" s="10"/>
      <c r="AE68" s="10"/>
    </row>
    <row r="69" s="9" customFormat="1" ht="24.96" customHeight="1">
      <c r="A69" s="9"/>
      <c r="B69" s="167"/>
      <c r="C69" s="168"/>
      <c r="D69" s="169" t="s">
        <v>141</v>
      </c>
      <c r="E69" s="170"/>
      <c r="F69" s="170"/>
      <c r="G69" s="170"/>
      <c r="H69" s="170"/>
      <c r="I69" s="170"/>
      <c r="J69" s="171">
        <f>J173</f>
        <v>0</v>
      </c>
      <c r="K69" s="168"/>
      <c r="L69" s="172"/>
      <c r="S69" s="9"/>
      <c r="T69" s="9"/>
      <c r="U69" s="9"/>
      <c r="V69" s="9"/>
      <c r="W69" s="9"/>
      <c r="X69" s="9"/>
      <c r="Y69" s="9"/>
      <c r="Z69" s="9"/>
      <c r="AA69" s="9"/>
      <c r="AB69" s="9"/>
      <c r="AC69" s="9"/>
      <c r="AD69" s="9"/>
      <c r="AE69" s="9"/>
    </row>
    <row r="70" s="10" customFormat="1" ht="19.92" customHeight="1">
      <c r="A70" s="10"/>
      <c r="B70" s="173"/>
      <c r="C70" s="174"/>
      <c r="D70" s="175" t="s">
        <v>142</v>
      </c>
      <c r="E70" s="176"/>
      <c r="F70" s="176"/>
      <c r="G70" s="176"/>
      <c r="H70" s="176"/>
      <c r="I70" s="176"/>
      <c r="J70" s="177">
        <f>J174</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152</v>
      </c>
      <c r="E71" s="176"/>
      <c r="F71" s="176"/>
      <c r="G71" s="176"/>
      <c r="H71" s="176"/>
      <c r="I71" s="176"/>
      <c r="J71" s="177">
        <f>J181</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4" t="s">
        <v>153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Sionkova 1507/2</v>
      </c>
      <c r="F81" s="33"/>
      <c r="G81" s="33"/>
      <c r="H81" s="33"/>
      <c r="I81" s="42"/>
      <c r="J81" s="42"/>
      <c r="K81" s="42"/>
      <c r="L81" s="136"/>
      <c r="S81" s="40"/>
      <c r="T81" s="40"/>
      <c r="U81" s="40"/>
      <c r="V81" s="40"/>
      <c r="W81" s="40"/>
      <c r="X81" s="40"/>
      <c r="Y81" s="40"/>
      <c r="Z81" s="40"/>
      <c r="AA81" s="40"/>
      <c r="AB81" s="40"/>
      <c r="AC81" s="40"/>
      <c r="AD81" s="40"/>
      <c r="AE81" s="40"/>
    </row>
    <row r="82" s="2" customFormat="1" ht="12" customHeight="1">
      <c r="A82" s="40"/>
      <c r="B82" s="41"/>
      <c r="C82" s="33" t="s">
        <v>124</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02 Sionkova 1507/2 - sanace suterénu</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3" t="s">
        <v>22</v>
      </c>
      <c r="D85" s="42"/>
      <c r="E85" s="42"/>
      <c r="F85" s="28" t="str">
        <f>F12</f>
        <v>ulice Sionkova a ulice 8. března</v>
      </c>
      <c r="G85" s="42"/>
      <c r="H85" s="42"/>
      <c r="I85" s="33" t="s">
        <v>24</v>
      </c>
      <c r="J85" s="74" t="str">
        <f>IF(J12="","",J12)</f>
        <v>8. 12. 2020</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3" t="s">
        <v>30</v>
      </c>
      <c r="D87" s="42"/>
      <c r="E87" s="42"/>
      <c r="F87" s="28" t="str">
        <f>E15</f>
        <v>Statutární město Ostrava, obvod Slezská Ostrava</v>
      </c>
      <c r="G87" s="42"/>
      <c r="H87" s="42"/>
      <c r="I87" s="33" t="s">
        <v>37</v>
      </c>
      <c r="J87" s="38" t="str">
        <f>E21</f>
        <v>Made 4 BIM s.r.o.</v>
      </c>
      <c r="K87" s="42"/>
      <c r="L87" s="136"/>
      <c r="S87" s="40"/>
      <c r="T87" s="40"/>
      <c r="U87" s="40"/>
      <c r="V87" s="40"/>
      <c r="W87" s="40"/>
      <c r="X87" s="40"/>
      <c r="Y87" s="40"/>
      <c r="Z87" s="40"/>
      <c r="AA87" s="40"/>
      <c r="AB87" s="40"/>
      <c r="AC87" s="40"/>
      <c r="AD87" s="40"/>
      <c r="AE87" s="40"/>
    </row>
    <row r="88" s="2" customFormat="1" ht="15.15" customHeight="1">
      <c r="A88" s="40"/>
      <c r="B88" s="41"/>
      <c r="C88" s="33" t="s">
        <v>35</v>
      </c>
      <c r="D88" s="42"/>
      <c r="E88" s="42"/>
      <c r="F88" s="28" t="str">
        <f>IF(E18="","",E18)</f>
        <v>Vyplň údaj</v>
      </c>
      <c r="G88" s="42"/>
      <c r="H88" s="42"/>
      <c r="I88" s="33" t="s">
        <v>40</v>
      </c>
      <c r="J88" s="38" t="str">
        <f>E24</f>
        <v>Made 4 BIM s.r.o.</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154</v>
      </c>
      <c r="D90" s="182" t="s">
        <v>62</v>
      </c>
      <c r="E90" s="182" t="s">
        <v>58</v>
      </c>
      <c r="F90" s="182" t="s">
        <v>59</v>
      </c>
      <c r="G90" s="182" t="s">
        <v>155</v>
      </c>
      <c r="H90" s="182" t="s">
        <v>156</v>
      </c>
      <c r="I90" s="182" t="s">
        <v>157</v>
      </c>
      <c r="J90" s="182" t="s">
        <v>131</v>
      </c>
      <c r="K90" s="183" t="s">
        <v>158</v>
      </c>
      <c r="L90" s="184"/>
      <c r="M90" s="94" t="s">
        <v>32</v>
      </c>
      <c r="N90" s="95" t="s">
        <v>47</v>
      </c>
      <c r="O90" s="95" t="s">
        <v>159</v>
      </c>
      <c r="P90" s="95" t="s">
        <v>160</v>
      </c>
      <c r="Q90" s="95" t="s">
        <v>161</v>
      </c>
      <c r="R90" s="95" t="s">
        <v>162</v>
      </c>
      <c r="S90" s="95" t="s">
        <v>163</v>
      </c>
      <c r="T90" s="96" t="s">
        <v>164</v>
      </c>
      <c r="U90" s="179"/>
      <c r="V90" s="179"/>
      <c r="W90" s="179"/>
      <c r="X90" s="179"/>
      <c r="Y90" s="179"/>
      <c r="Z90" s="179"/>
      <c r="AA90" s="179"/>
      <c r="AB90" s="179"/>
      <c r="AC90" s="179"/>
      <c r="AD90" s="179"/>
      <c r="AE90" s="179"/>
    </row>
    <row r="91" s="2" customFormat="1" ht="22.8" customHeight="1">
      <c r="A91" s="40"/>
      <c r="B91" s="41"/>
      <c r="C91" s="101" t="s">
        <v>165</v>
      </c>
      <c r="D91" s="42"/>
      <c r="E91" s="42"/>
      <c r="F91" s="42"/>
      <c r="G91" s="42"/>
      <c r="H91" s="42"/>
      <c r="I91" s="42"/>
      <c r="J91" s="185">
        <f>BK91</f>
        <v>0</v>
      </c>
      <c r="K91" s="42"/>
      <c r="L91" s="46"/>
      <c r="M91" s="97"/>
      <c r="N91" s="186"/>
      <c r="O91" s="98"/>
      <c r="P91" s="187">
        <f>P92+P173</f>
        <v>0</v>
      </c>
      <c r="Q91" s="98"/>
      <c r="R91" s="187">
        <f>R92+R173</f>
        <v>22.443944000000002</v>
      </c>
      <c r="S91" s="98"/>
      <c r="T91" s="188">
        <f>T92+T173</f>
        <v>14.226416</v>
      </c>
      <c r="U91" s="40"/>
      <c r="V91" s="40"/>
      <c r="W91" s="40"/>
      <c r="X91" s="40"/>
      <c r="Y91" s="40"/>
      <c r="Z91" s="40"/>
      <c r="AA91" s="40"/>
      <c r="AB91" s="40"/>
      <c r="AC91" s="40"/>
      <c r="AD91" s="40"/>
      <c r="AE91" s="40"/>
      <c r="AT91" s="18" t="s">
        <v>76</v>
      </c>
      <c r="AU91" s="18" t="s">
        <v>132</v>
      </c>
      <c r="BK91" s="189">
        <f>BK92+BK173</f>
        <v>0</v>
      </c>
    </row>
    <row r="92" s="12" customFormat="1" ht="25.92" customHeight="1">
      <c r="A92" s="12"/>
      <c r="B92" s="190"/>
      <c r="C92" s="191"/>
      <c r="D92" s="192" t="s">
        <v>76</v>
      </c>
      <c r="E92" s="193" t="s">
        <v>166</v>
      </c>
      <c r="F92" s="193" t="s">
        <v>167</v>
      </c>
      <c r="G92" s="191"/>
      <c r="H92" s="191"/>
      <c r="I92" s="194"/>
      <c r="J92" s="195">
        <f>BK92</f>
        <v>0</v>
      </c>
      <c r="K92" s="191"/>
      <c r="L92" s="196"/>
      <c r="M92" s="197"/>
      <c r="N92" s="198"/>
      <c r="O92" s="198"/>
      <c r="P92" s="199">
        <f>P93+P117+P121+P127+P148+P160+P170</f>
        <v>0</v>
      </c>
      <c r="Q92" s="198"/>
      <c r="R92" s="199">
        <f>R93+R117+R121+R127+R148+R160+R170</f>
        <v>22.213194400000003</v>
      </c>
      <c r="S92" s="198"/>
      <c r="T92" s="200">
        <f>T93+T117+T121+T127+T148+T160+T170</f>
        <v>14.226416</v>
      </c>
      <c r="U92" s="12"/>
      <c r="V92" s="12"/>
      <c r="W92" s="12"/>
      <c r="X92" s="12"/>
      <c r="Y92" s="12"/>
      <c r="Z92" s="12"/>
      <c r="AA92" s="12"/>
      <c r="AB92" s="12"/>
      <c r="AC92" s="12"/>
      <c r="AD92" s="12"/>
      <c r="AE92" s="12"/>
      <c r="AR92" s="201" t="s">
        <v>85</v>
      </c>
      <c r="AT92" s="202" t="s">
        <v>76</v>
      </c>
      <c r="AU92" s="202" t="s">
        <v>77</v>
      </c>
      <c r="AY92" s="201" t="s">
        <v>168</v>
      </c>
      <c r="BK92" s="203">
        <f>BK93+BK117+BK121+BK127+BK148+BK160+BK170</f>
        <v>0</v>
      </c>
    </row>
    <row r="93" s="12" customFormat="1" ht="22.8" customHeight="1">
      <c r="A93" s="12"/>
      <c r="B93" s="190"/>
      <c r="C93" s="191"/>
      <c r="D93" s="192" t="s">
        <v>76</v>
      </c>
      <c r="E93" s="204" t="s">
        <v>85</v>
      </c>
      <c r="F93" s="204" t="s">
        <v>970</v>
      </c>
      <c r="G93" s="191"/>
      <c r="H93" s="191"/>
      <c r="I93" s="194"/>
      <c r="J93" s="205">
        <f>BK93</f>
        <v>0</v>
      </c>
      <c r="K93" s="191"/>
      <c r="L93" s="196"/>
      <c r="M93" s="197"/>
      <c r="N93" s="198"/>
      <c r="O93" s="198"/>
      <c r="P93" s="199">
        <f>P94+SUM(P95:P113)</f>
        <v>0</v>
      </c>
      <c r="Q93" s="198"/>
      <c r="R93" s="199">
        <f>R94+SUM(R95:R113)</f>
        <v>0.067818000000000003</v>
      </c>
      <c r="S93" s="198"/>
      <c r="T93" s="200">
        <f>T94+SUM(T95:T113)</f>
        <v>6.5025000000000004</v>
      </c>
      <c r="U93" s="12"/>
      <c r="V93" s="12"/>
      <c r="W93" s="12"/>
      <c r="X93" s="12"/>
      <c r="Y93" s="12"/>
      <c r="Z93" s="12"/>
      <c r="AA93" s="12"/>
      <c r="AB93" s="12"/>
      <c r="AC93" s="12"/>
      <c r="AD93" s="12"/>
      <c r="AE93" s="12"/>
      <c r="AR93" s="201" t="s">
        <v>85</v>
      </c>
      <c r="AT93" s="202" t="s">
        <v>76</v>
      </c>
      <c r="AU93" s="202" t="s">
        <v>85</v>
      </c>
      <c r="AY93" s="201" t="s">
        <v>168</v>
      </c>
      <c r="BK93" s="203">
        <f>BK94+SUM(BK95:BK113)</f>
        <v>0</v>
      </c>
    </row>
    <row r="94" s="2" customFormat="1" ht="49.05" customHeight="1">
      <c r="A94" s="40"/>
      <c r="B94" s="41"/>
      <c r="C94" s="206" t="s">
        <v>275</v>
      </c>
      <c r="D94" s="206" t="s">
        <v>172</v>
      </c>
      <c r="E94" s="207" t="s">
        <v>971</v>
      </c>
      <c r="F94" s="208" t="s">
        <v>972</v>
      </c>
      <c r="G94" s="209" t="s">
        <v>973</v>
      </c>
      <c r="H94" s="210">
        <v>67.340000000000003</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974</v>
      </c>
    </row>
    <row r="95" s="2" customFormat="1">
      <c r="A95" s="40"/>
      <c r="B95" s="41"/>
      <c r="C95" s="42"/>
      <c r="D95" s="219" t="s">
        <v>180</v>
      </c>
      <c r="E95" s="42"/>
      <c r="F95" s="220" t="s">
        <v>975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4" customFormat="1">
      <c r="A96" s="14"/>
      <c r="B96" s="234"/>
      <c r="C96" s="235"/>
      <c r="D96" s="219" t="s">
        <v>182</v>
      </c>
      <c r="E96" s="236" t="s">
        <v>32</v>
      </c>
      <c r="F96" s="237" t="s">
        <v>976</v>
      </c>
      <c r="G96" s="235"/>
      <c r="H96" s="238">
        <v>67.340000000000003</v>
      </c>
      <c r="I96" s="239"/>
      <c r="J96" s="235"/>
      <c r="K96" s="235"/>
      <c r="L96" s="240"/>
      <c r="M96" s="241"/>
      <c r="N96" s="242"/>
      <c r="O96" s="242"/>
      <c r="P96" s="242"/>
      <c r="Q96" s="242"/>
      <c r="R96" s="242"/>
      <c r="S96" s="242"/>
      <c r="T96" s="243"/>
      <c r="U96" s="14"/>
      <c r="V96" s="14"/>
      <c r="W96" s="14"/>
      <c r="X96" s="14"/>
      <c r="Y96" s="14"/>
      <c r="Z96" s="14"/>
      <c r="AA96" s="14"/>
      <c r="AB96" s="14"/>
      <c r="AC96" s="14"/>
      <c r="AD96" s="14"/>
      <c r="AE96" s="14"/>
      <c r="AT96" s="244" t="s">
        <v>182</v>
      </c>
      <c r="AU96" s="244" t="s">
        <v>178</v>
      </c>
      <c r="AV96" s="14" t="s">
        <v>178</v>
      </c>
      <c r="AW96" s="14" t="s">
        <v>39</v>
      </c>
      <c r="AX96" s="14" t="s">
        <v>85</v>
      </c>
      <c r="AY96" s="244" t="s">
        <v>168</v>
      </c>
    </row>
    <row r="97" s="2" customFormat="1" ht="37.8" customHeight="1">
      <c r="A97" s="40"/>
      <c r="B97" s="41"/>
      <c r="C97" s="206" t="s">
        <v>177</v>
      </c>
      <c r="D97" s="206" t="s">
        <v>172</v>
      </c>
      <c r="E97" s="207" t="s">
        <v>977</v>
      </c>
      <c r="F97" s="208" t="s">
        <v>978</v>
      </c>
      <c r="G97" s="209" t="s">
        <v>175</v>
      </c>
      <c r="H97" s="210">
        <v>77.700000000000003</v>
      </c>
      <c r="I97" s="211"/>
      <c r="J97" s="212">
        <f>ROUND(I97*H97,2)</f>
        <v>0</v>
      </c>
      <c r="K97" s="208" t="s">
        <v>176</v>
      </c>
      <c r="L97" s="46"/>
      <c r="M97" s="213" t="s">
        <v>32</v>
      </c>
      <c r="N97" s="214" t="s">
        <v>49</v>
      </c>
      <c r="O97" s="86"/>
      <c r="P97" s="215">
        <f>O97*H97</f>
        <v>0</v>
      </c>
      <c r="Q97" s="215">
        <v>0.00084000000000000003</v>
      </c>
      <c r="R97" s="215">
        <f>Q97*H97</f>
        <v>0.065268000000000007</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979</v>
      </c>
    </row>
    <row r="98" s="2" customFormat="1">
      <c r="A98" s="40"/>
      <c r="B98" s="41"/>
      <c r="C98" s="42"/>
      <c r="D98" s="219" t="s">
        <v>180</v>
      </c>
      <c r="E98" s="42"/>
      <c r="F98" s="220" t="s">
        <v>980</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8" t="s">
        <v>180</v>
      </c>
      <c r="AU98" s="18" t="s">
        <v>178</v>
      </c>
    </row>
    <row r="99" s="14" customFormat="1">
      <c r="A99" s="14"/>
      <c r="B99" s="234"/>
      <c r="C99" s="235"/>
      <c r="D99" s="219" t="s">
        <v>182</v>
      </c>
      <c r="E99" s="236" t="s">
        <v>32</v>
      </c>
      <c r="F99" s="237" t="s">
        <v>981</v>
      </c>
      <c r="G99" s="235"/>
      <c r="H99" s="238">
        <v>77.700000000000003</v>
      </c>
      <c r="I99" s="239"/>
      <c r="J99" s="235"/>
      <c r="K99" s="235"/>
      <c r="L99" s="240"/>
      <c r="M99" s="241"/>
      <c r="N99" s="242"/>
      <c r="O99" s="242"/>
      <c r="P99" s="242"/>
      <c r="Q99" s="242"/>
      <c r="R99" s="242"/>
      <c r="S99" s="242"/>
      <c r="T99" s="243"/>
      <c r="U99" s="14"/>
      <c r="V99" s="14"/>
      <c r="W99" s="14"/>
      <c r="X99" s="14"/>
      <c r="Y99" s="14"/>
      <c r="Z99" s="14"/>
      <c r="AA99" s="14"/>
      <c r="AB99" s="14"/>
      <c r="AC99" s="14"/>
      <c r="AD99" s="14"/>
      <c r="AE99" s="14"/>
      <c r="AT99" s="244" t="s">
        <v>182</v>
      </c>
      <c r="AU99" s="244" t="s">
        <v>178</v>
      </c>
      <c r="AV99" s="14" t="s">
        <v>178</v>
      </c>
      <c r="AW99" s="14" t="s">
        <v>39</v>
      </c>
      <c r="AX99" s="14" t="s">
        <v>85</v>
      </c>
      <c r="AY99" s="244" t="s">
        <v>168</v>
      </c>
    </row>
    <row r="100" s="2" customFormat="1" ht="37.8" customHeight="1">
      <c r="A100" s="40"/>
      <c r="B100" s="41"/>
      <c r="C100" s="206" t="s">
        <v>216</v>
      </c>
      <c r="D100" s="206" t="s">
        <v>172</v>
      </c>
      <c r="E100" s="207" t="s">
        <v>982</v>
      </c>
      <c r="F100" s="208" t="s">
        <v>983</v>
      </c>
      <c r="G100" s="209" t="s">
        <v>175</v>
      </c>
      <c r="H100" s="210">
        <v>77.700000000000003</v>
      </c>
      <c r="I100" s="211"/>
      <c r="J100" s="212">
        <f>ROUND(I100*H100,2)</f>
        <v>0</v>
      </c>
      <c r="K100" s="208" t="s">
        <v>176</v>
      </c>
      <c r="L100" s="46"/>
      <c r="M100" s="213" t="s">
        <v>32</v>
      </c>
      <c r="N100" s="214" t="s">
        <v>49</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984</v>
      </c>
    </row>
    <row r="101" s="14" customFormat="1">
      <c r="A101" s="14"/>
      <c r="B101" s="234"/>
      <c r="C101" s="235"/>
      <c r="D101" s="219" t="s">
        <v>182</v>
      </c>
      <c r="E101" s="236" t="s">
        <v>32</v>
      </c>
      <c r="F101" s="237" t="s">
        <v>981</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2" customFormat="1" ht="37.8" customHeight="1">
      <c r="A102" s="40"/>
      <c r="B102" s="41"/>
      <c r="C102" s="206" t="s">
        <v>205</v>
      </c>
      <c r="D102" s="206" t="s">
        <v>172</v>
      </c>
      <c r="E102" s="207" t="s">
        <v>985</v>
      </c>
      <c r="F102" s="208" t="s">
        <v>986</v>
      </c>
      <c r="G102" s="209" t="s">
        <v>973</v>
      </c>
      <c r="H102" s="210">
        <v>67.340000000000003</v>
      </c>
      <c r="I102" s="211"/>
      <c r="J102" s="212">
        <f>ROUND(I102*H102,2)</f>
        <v>0</v>
      </c>
      <c r="K102" s="208" t="s">
        <v>176</v>
      </c>
      <c r="L102" s="46"/>
      <c r="M102" s="213" t="s">
        <v>32</v>
      </c>
      <c r="N102" s="214" t="s">
        <v>49</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987</v>
      </c>
    </row>
    <row r="103" s="2" customFormat="1">
      <c r="A103" s="40"/>
      <c r="B103" s="41"/>
      <c r="C103" s="42"/>
      <c r="D103" s="219" t="s">
        <v>180</v>
      </c>
      <c r="E103" s="42"/>
      <c r="F103" s="220" t="s">
        <v>988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4" customFormat="1">
      <c r="A104" s="14"/>
      <c r="B104" s="234"/>
      <c r="C104" s="235"/>
      <c r="D104" s="219" t="s">
        <v>182</v>
      </c>
      <c r="E104" s="236" t="s">
        <v>32</v>
      </c>
      <c r="F104" s="237" t="s">
        <v>976</v>
      </c>
      <c r="G104" s="235"/>
      <c r="H104" s="238">
        <v>67.340000000000003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182</v>
      </c>
      <c r="AU104" s="244" t="s">
        <v>178</v>
      </c>
      <c r="AV104" s="14" t="s">
        <v>178</v>
      </c>
      <c r="AW104" s="14" t="s">
        <v>39</v>
      </c>
      <c r="AX104" s="14" t="s">
        <v>85</v>
      </c>
      <c r="AY104" s="244" t="s">
        <v>168</v>
      </c>
    </row>
    <row r="105" s="2" customFormat="1" ht="24.15" customHeight="1">
      <c r="A105" s="40"/>
      <c r="B105" s="41"/>
      <c r="C105" s="206" t="s">
        <v>408</v>
      </c>
      <c r="D105" s="206" t="s">
        <v>172</v>
      </c>
      <c r="E105" s="207" t="s">
        <v>989</v>
      </c>
      <c r="F105" s="208" t="s">
        <v>990</v>
      </c>
      <c r="G105" s="209" t="s">
        <v>175</v>
      </c>
      <c r="H105" s="210">
        <v>170</v>
      </c>
      <c r="I105" s="211"/>
      <c r="J105" s="212">
        <f>ROUND(I105*H105,2)</f>
        <v>0</v>
      </c>
      <c r="K105" s="208" t="s">
        <v>176</v>
      </c>
      <c r="L105" s="46"/>
      <c r="M105" s="213" t="s">
        <v>32</v>
      </c>
      <c r="N105" s="214" t="s">
        <v>49</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991</v>
      </c>
    </row>
    <row r="106" s="2" customFormat="1">
      <c r="A106" s="40"/>
      <c r="B106" s="41"/>
      <c r="C106" s="42"/>
      <c r="D106" s="219" t="s">
        <v>180</v>
      </c>
      <c r="E106" s="42"/>
      <c r="F106" s="220" t="s">
        <v>992</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8" t="s">
        <v>180</v>
      </c>
      <c r="AU106" s="18" t="s">
        <v>178</v>
      </c>
    </row>
    <row r="107" s="13" customFormat="1">
      <c r="A107" s="13"/>
      <c r="B107" s="224"/>
      <c r="C107" s="225"/>
      <c r="D107" s="219" t="s">
        <v>182</v>
      </c>
      <c r="E107" s="226" t="s">
        <v>32</v>
      </c>
      <c r="F107" s="227" t="s">
        <v>993</v>
      </c>
      <c r="G107" s="225"/>
      <c r="H107" s="226" t="s">
        <v>32</v>
      </c>
      <c r="I107" s="228"/>
      <c r="J107" s="225"/>
      <c r="K107" s="225"/>
      <c r="L107" s="229"/>
      <c r="M107" s="230"/>
      <c r="N107" s="231"/>
      <c r="O107" s="231"/>
      <c r="P107" s="231"/>
      <c r="Q107" s="231"/>
      <c r="R107" s="231"/>
      <c r="S107" s="231"/>
      <c r="T107" s="232"/>
      <c r="U107" s="13"/>
      <c r="V107" s="13"/>
      <c r="W107" s="13"/>
      <c r="X107" s="13"/>
      <c r="Y107" s="13"/>
      <c r="Z107" s="13"/>
      <c r="AA107" s="13"/>
      <c r="AB107" s="13"/>
      <c r="AC107" s="13"/>
      <c r="AD107" s="13"/>
      <c r="AE107" s="13"/>
      <c r="AT107" s="233" t="s">
        <v>182</v>
      </c>
      <c r="AU107" s="233" t="s">
        <v>178</v>
      </c>
      <c r="AV107" s="13" t="s">
        <v>85</v>
      </c>
      <c r="AW107" s="13" t="s">
        <v>39</v>
      </c>
      <c r="AX107" s="13" t="s">
        <v>77</v>
      </c>
      <c r="AY107" s="233" t="s">
        <v>168</v>
      </c>
    </row>
    <row r="108" s="14" customFormat="1">
      <c r="A108" s="14"/>
      <c r="B108" s="234"/>
      <c r="C108" s="235"/>
      <c r="D108" s="219" t="s">
        <v>182</v>
      </c>
      <c r="E108" s="236" t="s">
        <v>32</v>
      </c>
      <c r="F108" s="237" t="s">
        <v>994</v>
      </c>
      <c r="G108" s="235"/>
      <c r="H108" s="238">
        <v>170</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182</v>
      </c>
      <c r="AU108" s="244" t="s">
        <v>178</v>
      </c>
      <c r="AV108" s="14" t="s">
        <v>178</v>
      </c>
      <c r="AW108" s="14" t="s">
        <v>39</v>
      </c>
      <c r="AX108" s="14" t="s">
        <v>85</v>
      </c>
      <c r="AY108" s="244" t="s">
        <v>168</v>
      </c>
    </row>
    <row r="109" s="2" customFormat="1" ht="37.8" customHeight="1">
      <c r="A109" s="40"/>
      <c r="B109" s="41"/>
      <c r="C109" s="206" t="s">
        <v>412</v>
      </c>
      <c r="D109" s="206" t="s">
        <v>172</v>
      </c>
      <c r="E109" s="207" t="s">
        <v>995</v>
      </c>
      <c r="F109" s="208" t="s">
        <v>996</v>
      </c>
      <c r="G109" s="209" t="s">
        <v>175</v>
      </c>
      <c r="H109" s="210">
        <v>170</v>
      </c>
      <c r="I109" s="211"/>
      <c r="J109" s="212">
        <f>ROUND(I109*H109,2)</f>
        <v>0</v>
      </c>
      <c r="K109" s="208" t="s">
        <v>176</v>
      </c>
      <c r="L109" s="46"/>
      <c r="M109" s="213" t="s">
        <v>32</v>
      </c>
      <c r="N109" s="214" t="s">
        <v>49</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177</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177</v>
      </c>
      <c r="BM109" s="217" t="s">
        <v>997</v>
      </c>
    </row>
    <row r="110" s="2" customFormat="1">
      <c r="A110" s="40"/>
      <c r="B110" s="41"/>
      <c r="C110" s="42"/>
      <c r="D110" s="219" t="s">
        <v>180</v>
      </c>
      <c r="E110" s="42"/>
      <c r="F110" s="220" t="s">
        <v>998</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14.4" customHeight="1">
      <c r="A111" s="40"/>
      <c r="B111" s="41"/>
      <c r="C111" s="256" t="s">
        <v>416</v>
      </c>
      <c r="D111" s="256" t="s">
        <v>210</v>
      </c>
      <c r="E111" s="257" t="s">
        <v>999</v>
      </c>
      <c r="F111" s="258" t="s">
        <v>1000</v>
      </c>
      <c r="G111" s="259" t="s">
        <v>1001</v>
      </c>
      <c r="H111" s="260">
        <v>2.5499999999999998</v>
      </c>
      <c r="I111" s="261"/>
      <c r="J111" s="262">
        <f>ROUND(I111*H111,2)</f>
        <v>0</v>
      </c>
      <c r="K111" s="258" t="s">
        <v>176</v>
      </c>
      <c r="L111" s="263"/>
      <c r="M111" s="264" t="s">
        <v>32</v>
      </c>
      <c r="N111" s="265" t="s">
        <v>49</v>
      </c>
      <c r="O111" s="86"/>
      <c r="P111" s="215">
        <f>O111*H111</f>
        <v>0</v>
      </c>
      <c r="Q111" s="215">
        <v>0.001</v>
      </c>
      <c r="R111" s="215">
        <f>Q111*H111</f>
        <v>0.0025499999999999997</v>
      </c>
      <c r="S111" s="215">
        <v>0</v>
      </c>
      <c r="T111" s="216">
        <f>S111*H111</f>
        <v>0</v>
      </c>
      <c r="U111" s="40"/>
      <c r="V111" s="40"/>
      <c r="W111" s="40"/>
      <c r="X111" s="40"/>
      <c r="Y111" s="40"/>
      <c r="Z111" s="40"/>
      <c r="AA111" s="40"/>
      <c r="AB111" s="40"/>
      <c r="AC111" s="40"/>
      <c r="AD111" s="40"/>
      <c r="AE111" s="40"/>
      <c r="AR111" s="217" t="s">
        <v>213</v>
      </c>
      <c r="AT111" s="217" t="s">
        <v>210</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1002</v>
      </c>
    </row>
    <row r="112" s="14" customFormat="1">
      <c r="A112" s="14"/>
      <c r="B112" s="234"/>
      <c r="C112" s="235"/>
      <c r="D112" s="219" t="s">
        <v>182</v>
      </c>
      <c r="E112" s="235"/>
      <c r="F112" s="237" t="s">
        <v>1003</v>
      </c>
      <c r="G112" s="235"/>
      <c r="H112" s="238">
        <v>2.5499999999999998</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4</v>
      </c>
      <c r="AX112" s="14" t="s">
        <v>85</v>
      </c>
      <c r="AY112" s="244" t="s">
        <v>168</v>
      </c>
    </row>
    <row r="113" s="12" customFormat="1" ht="20.88" customHeight="1">
      <c r="A113" s="12"/>
      <c r="B113" s="190"/>
      <c r="C113" s="191"/>
      <c r="D113" s="192" t="s">
        <v>76</v>
      </c>
      <c r="E113" s="204" t="s">
        <v>297</v>
      </c>
      <c r="F113" s="204" t="s">
        <v>1004</v>
      </c>
      <c r="G113" s="191"/>
      <c r="H113" s="191"/>
      <c r="I113" s="194"/>
      <c r="J113" s="205">
        <f>BK113</f>
        <v>0</v>
      </c>
      <c r="K113" s="191"/>
      <c r="L113" s="196"/>
      <c r="M113" s="197"/>
      <c r="N113" s="198"/>
      <c r="O113" s="198"/>
      <c r="P113" s="199">
        <f>SUM(P114:P116)</f>
        <v>0</v>
      </c>
      <c r="Q113" s="198"/>
      <c r="R113" s="199">
        <f>SUM(R114:R116)</f>
        <v>0</v>
      </c>
      <c r="S113" s="198"/>
      <c r="T113" s="200">
        <f>SUM(T114:T116)</f>
        <v>6.5025000000000004</v>
      </c>
      <c r="U113" s="12"/>
      <c r="V113" s="12"/>
      <c r="W113" s="12"/>
      <c r="X113" s="12"/>
      <c r="Y113" s="12"/>
      <c r="Z113" s="12"/>
      <c r="AA113" s="12"/>
      <c r="AB113" s="12"/>
      <c r="AC113" s="12"/>
      <c r="AD113" s="12"/>
      <c r="AE113" s="12"/>
      <c r="AR113" s="201" t="s">
        <v>85</v>
      </c>
      <c r="AT113" s="202" t="s">
        <v>76</v>
      </c>
      <c r="AU113" s="202" t="s">
        <v>178</v>
      </c>
      <c r="AY113" s="201" t="s">
        <v>168</v>
      </c>
      <c r="BK113" s="203">
        <f>SUM(BK114:BK116)</f>
        <v>0</v>
      </c>
    </row>
    <row r="114" s="2" customFormat="1" ht="76.35" customHeight="1">
      <c r="A114" s="40"/>
      <c r="B114" s="41"/>
      <c r="C114" s="206" t="s">
        <v>85</v>
      </c>
      <c r="D114" s="206" t="s">
        <v>172</v>
      </c>
      <c r="E114" s="207" t="s">
        <v>1005</v>
      </c>
      <c r="F114" s="208" t="s">
        <v>1006</v>
      </c>
      <c r="G114" s="209" t="s">
        <v>175</v>
      </c>
      <c r="H114" s="210">
        <v>25.5</v>
      </c>
      <c r="I114" s="211"/>
      <c r="J114" s="212">
        <f>ROUND(I114*H114,2)</f>
        <v>0</v>
      </c>
      <c r="K114" s="208" t="s">
        <v>176</v>
      </c>
      <c r="L114" s="46"/>
      <c r="M114" s="213" t="s">
        <v>32</v>
      </c>
      <c r="N114" s="214" t="s">
        <v>49</v>
      </c>
      <c r="O114" s="86"/>
      <c r="P114" s="215">
        <f>O114*H114</f>
        <v>0</v>
      </c>
      <c r="Q114" s="215">
        <v>0</v>
      </c>
      <c r="R114" s="215">
        <f>Q114*H114</f>
        <v>0</v>
      </c>
      <c r="S114" s="215">
        <v>0.255</v>
      </c>
      <c r="T114" s="216">
        <f>S114*H114</f>
        <v>6.5025000000000004</v>
      </c>
      <c r="U114" s="40"/>
      <c r="V114" s="40"/>
      <c r="W114" s="40"/>
      <c r="X114" s="40"/>
      <c r="Y114" s="40"/>
      <c r="Z114" s="40"/>
      <c r="AA114" s="40"/>
      <c r="AB114" s="40"/>
      <c r="AC114" s="40"/>
      <c r="AD114" s="40"/>
      <c r="AE114" s="40"/>
      <c r="AR114" s="217" t="s">
        <v>177</v>
      </c>
      <c r="AT114" s="217" t="s">
        <v>172</v>
      </c>
      <c r="AU114" s="217" t="s">
        <v>205</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1007</v>
      </c>
    </row>
    <row r="115" s="2" customFormat="1">
      <c r="A115" s="40"/>
      <c r="B115" s="41"/>
      <c r="C115" s="42"/>
      <c r="D115" s="219" t="s">
        <v>180</v>
      </c>
      <c r="E115" s="42"/>
      <c r="F115" s="220" t="s">
        <v>1008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205</v>
      </c>
    </row>
    <row r="116" s="14" customFormat="1">
      <c r="A116" s="14"/>
      <c r="B116" s="234"/>
      <c r="C116" s="235"/>
      <c r="D116" s="219" t="s">
        <v>182</v>
      </c>
      <c r="E116" s="236" t="s">
        <v>32</v>
      </c>
      <c r="F116" s="237" t="s">
        <v>1009</v>
      </c>
      <c r="G116" s="235"/>
      <c r="H116" s="238">
        <v>25.5</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205</v>
      </c>
      <c r="AV116" s="14" t="s">
        <v>178</v>
      </c>
      <c r="AW116" s="14" t="s">
        <v>39</v>
      </c>
      <c r="AX116" s="14" t="s">
        <v>85</v>
      </c>
      <c r="AY116" s="244" t="s">
        <v>168</v>
      </c>
    </row>
    <row r="117" s="12" customFormat="1" ht="22.8" customHeight="1">
      <c r="A117" s="12"/>
      <c r="B117" s="190"/>
      <c r="C117" s="191"/>
      <c r="D117" s="192" t="s">
        <v>76</v>
      </c>
      <c r="E117" s="204" t="s">
        <v>205</v>
      </c>
      <c r="F117" s="204" t="s">
        <v>1010</v>
      </c>
      <c r="G117" s="191"/>
      <c r="H117" s="191"/>
      <c r="I117" s="194"/>
      <c r="J117" s="205">
        <f>BK117</f>
        <v>0</v>
      </c>
      <c r="K117" s="191"/>
      <c r="L117" s="196"/>
      <c r="M117" s="197"/>
      <c r="N117" s="198"/>
      <c r="O117" s="198"/>
      <c r="P117" s="199">
        <f>SUM(P118:P120)</f>
        <v>0</v>
      </c>
      <c r="Q117" s="198"/>
      <c r="R117" s="199">
        <f>SUM(R118:R120)</f>
        <v>0.048298000000000001</v>
      </c>
      <c r="S117" s="198"/>
      <c r="T117" s="200">
        <f>SUM(T118:T120)</f>
        <v>0.002356</v>
      </c>
      <c r="U117" s="12"/>
      <c r="V117" s="12"/>
      <c r="W117" s="12"/>
      <c r="X117" s="12"/>
      <c r="Y117" s="12"/>
      <c r="Z117" s="12"/>
      <c r="AA117" s="12"/>
      <c r="AB117" s="12"/>
      <c r="AC117" s="12"/>
      <c r="AD117" s="12"/>
      <c r="AE117" s="12"/>
      <c r="AR117" s="201" t="s">
        <v>85</v>
      </c>
      <c r="AT117" s="202" t="s">
        <v>76</v>
      </c>
      <c r="AU117" s="202" t="s">
        <v>85</v>
      </c>
      <c r="AY117" s="201" t="s">
        <v>168</v>
      </c>
      <c r="BK117" s="203">
        <f>SUM(BK118:BK120)</f>
        <v>0</v>
      </c>
    </row>
    <row r="118" s="2" customFormat="1" ht="37.8" customHeight="1">
      <c r="A118" s="40"/>
      <c r="B118" s="41"/>
      <c r="C118" s="206" t="s">
        <v>326</v>
      </c>
      <c r="D118" s="206" t="s">
        <v>172</v>
      </c>
      <c r="E118" s="207" t="s">
        <v>1011</v>
      </c>
      <c r="F118" s="208" t="s">
        <v>1012</v>
      </c>
      <c r="G118" s="209" t="s">
        <v>278</v>
      </c>
      <c r="H118" s="210">
        <v>58.899999999999999</v>
      </c>
      <c r="I118" s="211"/>
      <c r="J118" s="212">
        <f>ROUND(I118*H118,2)</f>
        <v>0</v>
      </c>
      <c r="K118" s="208" t="s">
        <v>176</v>
      </c>
      <c r="L118" s="46"/>
      <c r="M118" s="213" t="s">
        <v>32</v>
      </c>
      <c r="N118" s="214" t="s">
        <v>49</v>
      </c>
      <c r="O118" s="86"/>
      <c r="P118" s="215">
        <f>O118*H118</f>
        <v>0</v>
      </c>
      <c r="Q118" s="215">
        <v>0.00081999999999999998</v>
      </c>
      <c r="R118" s="215">
        <f>Q118*H118</f>
        <v>0.048298000000000001</v>
      </c>
      <c r="S118" s="215">
        <v>4.0000000000000003E-05</v>
      </c>
      <c r="T118" s="216">
        <f>S118*H118</f>
        <v>0.002356</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1013</v>
      </c>
    </row>
    <row r="119" s="2" customFormat="1">
      <c r="A119" s="40"/>
      <c r="B119" s="41"/>
      <c r="C119" s="42"/>
      <c r="D119" s="219" t="s">
        <v>180</v>
      </c>
      <c r="E119" s="42"/>
      <c r="F119" s="220" t="s">
        <v>1014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4" customFormat="1">
      <c r="A120" s="14"/>
      <c r="B120" s="234"/>
      <c r="C120" s="235"/>
      <c r="D120" s="219" t="s">
        <v>182</v>
      </c>
      <c r="E120" s="236" t="s">
        <v>32</v>
      </c>
      <c r="F120" s="237" t="s">
        <v>1015</v>
      </c>
      <c r="G120" s="235"/>
      <c r="H120" s="238">
        <v>58.899999999999999</v>
      </c>
      <c r="I120" s="239"/>
      <c r="J120" s="235"/>
      <c r="K120" s="235"/>
      <c r="L120" s="240"/>
      <c r="M120" s="241"/>
      <c r="N120" s="242"/>
      <c r="O120" s="242"/>
      <c r="P120" s="242"/>
      <c r="Q120" s="242"/>
      <c r="R120" s="242"/>
      <c r="S120" s="242"/>
      <c r="T120" s="243"/>
      <c r="U120" s="14"/>
      <c r="V120" s="14"/>
      <c r="W120" s="14"/>
      <c r="X120" s="14"/>
      <c r="Y120" s="14"/>
      <c r="Z120" s="14"/>
      <c r="AA120" s="14"/>
      <c r="AB120" s="14"/>
      <c r="AC120" s="14"/>
      <c r="AD120" s="14"/>
      <c r="AE120" s="14"/>
      <c r="AT120" s="244" t="s">
        <v>182</v>
      </c>
      <c r="AU120" s="244" t="s">
        <v>178</v>
      </c>
      <c r="AV120" s="14" t="s">
        <v>178</v>
      </c>
      <c r="AW120" s="14" t="s">
        <v>39</v>
      </c>
      <c r="AX120" s="14" t="s">
        <v>85</v>
      </c>
      <c r="AY120" s="244" t="s">
        <v>168</v>
      </c>
    </row>
    <row r="121" s="12" customFormat="1" ht="22.8" customHeight="1">
      <c r="A121" s="12"/>
      <c r="B121" s="190"/>
      <c r="C121" s="191"/>
      <c r="D121" s="192" t="s">
        <v>76</v>
      </c>
      <c r="E121" s="204" t="s">
        <v>216</v>
      </c>
      <c r="F121" s="204" t="s">
        <v>1016</v>
      </c>
      <c r="G121" s="191"/>
      <c r="H121" s="191"/>
      <c r="I121" s="194"/>
      <c r="J121" s="205">
        <f>BK121</f>
        <v>0</v>
      </c>
      <c r="K121" s="191"/>
      <c r="L121" s="196"/>
      <c r="M121" s="197"/>
      <c r="N121" s="198"/>
      <c r="O121" s="198"/>
      <c r="P121" s="199">
        <f>SUM(P122:P126)</f>
        <v>0</v>
      </c>
      <c r="Q121" s="198"/>
      <c r="R121" s="199">
        <f>SUM(R122:R126)</f>
        <v>6.4306859999999997</v>
      </c>
      <c r="S121" s="198"/>
      <c r="T121" s="200">
        <f>SUM(T122:T126)</f>
        <v>0</v>
      </c>
      <c r="U121" s="12"/>
      <c r="V121" s="12"/>
      <c r="W121" s="12"/>
      <c r="X121" s="12"/>
      <c r="Y121" s="12"/>
      <c r="Z121" s="12"/>
      <c r="AA121" s="12"/>
      <c r="AB121" s="12"/>
      <c r="AC121" s="12"/>
      <c r="AD121" s="12"/>
      <c r="AE121" s="12"/>
      <c r="AR121" s="201" t="s">
        <v>85</v>
      </c>
      <c r="AT121" s="202" t="s">
        <v>76</v>
      </c>
      <c r="AU121" s="202" t="s">
        <v>85</v>
      </c>
      <c r="AY121" s="201" t="s">
        <v>168</v>
      </c>
      <c r="BK121" s="203">
        <f>SUM(BK122:BK126)</f>
        <v>0</v>
      </c>
    </row>
    <row r="122" s="2" customFormat="1" ht="24.15" customHeight="1">
      <c r="A122" s="40"/>
      <c r="B122" s="41"/>
      <c r="C122" s="206" t="s">
        <v>297</v>
      </c>
      <c r="D122" s="206" t="s">
        <v>172</v>
      </c>
      <c r="E122" s="207" t="s">
        <v>1017</v>
      </c>
      <c r="F122" s="208" t="s">
        <v>1018</v>
      </c>
      <c r="G122" s="209" t="s">
        <v>175</v>
      </c>
      <c r="H122" s="210">
        <v>24.600000000000001</v>
      </c>
      <c r="I122" s="211"/>
      <c r="J122" s="212">
        <f>ROUND(I122*H122,2)</f>
        <v>0</v>
      </c>
      <c r="K122" s="208" t="s">
        <v>176</v>
      </c>
      <c r="L122" s="46"/>
      <c r="M122" s="213" t="s">
        <v>32</v>
      </c>
      <c r="N122" s="214" t="s">
        <v>49</v>
      </c>
      <c r="O122" s="86"/>
      <c r="P122" s="215">
        <f>O122*H122</f>
        <v>0</v>
      </c>
      <c r="Q122" s="215">
        <v>0.26140999999999998</v>
      </c>
      <c r="R122" s="215">
        <f>Q122*H122</f>
        <v>6.4306859999999997</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1019</v>
      </c>
    </row>
    <row r="123" s="14" customFormat="1">
      <c r="A123" s="14"/>
      <c r="B123" s="234"/>
      <c r="C123" s="235"/>
      <c r="D123" s="219" t="s">
        <v>182</v>
      </c>
      <c r="E123" s="236" t="s">
        <v>32</v>
      </c>
      <c r="F123" s="237" t="s">
        <v>1020</v>
      </c>
      <c r="G123" s="235"/>
      <c r="H123" s="238">
        <v>24.600000000000001</v>
      </c>
      <c r="I123" s="239"/>
      <c r="J123" s="235"/>
      <c r="K123" s="235"/>
      <c r="L123" s="240"/>
      <c r="M123" s="241"/>
      <c r="N123" s="242"/>
      <c r="O123" s="242"/>
      <c r="P123" s="242"/>
      <c r="Q123" s="242"/>
      <c r="R123" s="242"/>
      <c r="S123" s="242"/>
      <c r="T123" s="243"/>
      <c r="U123" s="14"/>
      <c r="V123" s="14"/>
      <c r="W123" s="14"/>
      <c r="X123" s="14"/>
      <c r="Y123" s="14"/>
      <c r="Z123" s="14"/>
      <c r="AA123" s="14"/>
      <c r="AB123" s="14"/>
      <c r="AC123" s="14"/>
      <c r="AD123" s="14"/>
      <c r="AE123" s="14"/>
      <c r="AT123" s="244" t="s">
        <v>182</v>
      </c>
      <c r="AU123" s="244" t="s">
        <v>178</v>
      </c>
      <c r="AV123" s="14" t="s">
        <v>178</v>
      </c>
      <c r="AW123" s="14" t="s">
        <v>39</v>
      </c>
      <c r="AX123" s="14" t="s">
        <v>85</v>
      </c>
      <c r="AY123" s="244" t="s">
        <v>168</v>
      </c>
    </row>
    <row r="124" s="2" customFormat="1" ht="37.8" customHeight="1">
      <c r="A124" s="40"/>
      <c r="B124" s="41"/>
      <c r="C124" s="206" t="s">
        <v>302</v>
      </c>
      <c r="D124" s="206" t="s">
        <v>172</v>
      </c>
      <c r="E124" s="207" t="s">
        <v>1021</v>
      </c>
      <c r="F124" s="208" t="s">
        <v>1022</v>
      </c>
      <c r="G124" s="209" t="s">
        <v>175</v>
      </c>
      <c r="H124" s="210">
        <v>24.600000000000001</v>
      </c>
      <c r="I124" s="211"/>
      <c r="J124" s="212">
        <f>ROUND(I124*H124,2)</f>
        <v>0</v>
      </c>
      <c r="K124" s="208" t="s">
        <v>176</v>
      </c>
      <c r="L124" s="46"/>
      <c r="M124" s="213" t="s">
        <v>32</v>
      </c>
      <c r="N124" s="214" t="s">
        <v>49</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177</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177</v>
      </c>
      <c r="BM124" s="217" t="s">
        <v>1023</v>
      </c>
    </row>
    <row r="125" s="2" customFormat="1">
      <c r="A125" s="40"/>
      <c r="B125" s="41"/>
      <c r="C125" s="42"/>
      <c r="D125" s="219" t="s">
        <v>180</v>
      </c>
      <c r="E125" s="42"/>
      <c r="F125" s="220" t="s">
        <v>1024</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14" customFormat="1">
      <c r="A126" s="14"/>
      <c r="B126" s="234"/>
      <c r="C126" s="235"/>
      <c r="D126" s="219" t="s">
        <v>182</v>
      </c>
      <c r="E126" s="236" t="s">
        <v>32</v>
      </c>
      <c r="F126" s="237" t="s">
        <v>1020</v>
      </c>
      <c r="G126" s="235"/>
      <c r="H126" s="238">
        <v>24.600000000000001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85</v>
      </c>
      <c r="AY126" s="244" t="s">
        <v>168</v>
      </c>
    </row>
    <row r="127" s="12" customFormat="1" ht="22.8" customHeight="1">
      <c r="A127" s="12"/>
      <c r="B127" s="190"/>
      <c r="C127" s="191"/>
      <c r="D127" s="192" t="s">
        <v>76</v>
      </c>
      <c r="E127" s="204" t="s">
        <v>169</v>
      </c>
      <c r="F127" s="204" t="s">
        <v>170</v>
      </c>
      <c r="G127" s="191"/>
      <c r="H127" s="191"/>
      <c r="I127" s="194"/>
      <c r="J127" s="205">
        <f>BK127</f>
        <v>0</v>
      </c>
      <c r="K127" s="191"/>
      <c r="L127" s="196"/>
      <c r="M127" s="197"/>
      <c r="N127" s="198"/>
      <c r="O127" s="198"/>
      <c r="P127" s="199">
        <f>SUM(P128:P147)</f>
        <v>0</v>
      </c>
      <c r="Q127" s="198"/>
      <c r="R127" s="199">
        <f>SUM(R128:R147)</f>
        <v>15.659912400000003</v>
      </c>
      <c r="S127" s="198"/>
      <c r="T127" s="200">
        <f>SUM(T128:T147)</f>
        <v>0</v>
      </c>
      <c r="U127" s="12"/>
      <c r="V127" s="12"/>
      <c r="W127" s="12"/>
      <c r="X127" s="12"/>
      <c r="Y127" s="12"/>
      <c r="Z127" s="12"/>
      <c r="AA127" s="12"/>
      <c r="AB127" s="12"/>
      <c r="AC127" s="12"/>
      <c r="AD127" s="12"/>
      <c r="AE127" s="12"/>
      <c r="AR127" s="201" t="s">
        <v>85</v>
      </c>
      <c r="AT127" s="202" t="s">
        <v>76</v>
      </c>
      <c r="AU127" s="202" t="s">
        <v>85</v>
      </c>
      <c r="AY127" s="201" t="s">
        <v>168</v>
      </c>
      <c r="BK127" s="203">
        <f>SUM(BK128:BK147)</f>
        <v>0</v>
      </c>
    </row>
    <row r="128" s="2" customFormat="1" ht="49.05" customHeight="1">
      <c r="A128" s="40"/>
      <c r="B128" s="41"/>
      <c r="C128" s="206" t="s">
        <v>370</v>
      </c>
      <c r="D128" s="206" t="s">
        <v>172</v>
      </c>
      <c r="E128" s="207" t="s">
        <v>1025</v>
      </c>
      <c r="F128" s="208" t="s">
        <v>1026</v>
      </c>
      <c r="G128" s="209" t="s">
        <v>175</v>
      </c>
      <c r="H128" s="210">
        <v>234.08000000000001</v>
      </c>
      <c r="I128" s="211"/>
      <c r="J128" s="212">
        <f>ROUND(I128*H128,2)</f>
        <v>0</v>
      </c>
      <c r="K128" s="208" t="s">
        <v>176</v>
      </c>
      <c r="L128" s="46"/>
      <c r="M128" s="213" t="s">
        <v>32</v>
      </c>
      <c r="N128" s="214" t="s">
        <v>49</v>
      </c>
      <c r="O128" s="86"/>
      <c r="P128" s="215">
        <f>O128*H128</f>
        <v>0</v>
      </c>
      <c r="Q128" s="215">
        <v>0.028400000000000002</v>
      </c>
      <c r="R128" s="215">
        <f>Q128*H128</f>
        <v>6.6478720000000004</v>
      </c>
      <c r="S128" s="215">
        <v>0</v>
      </c>
      <c r="T128" s="216">
        <f>S128*H128</f>
        <v>0</v>
      </c>
      <c r="U128" s="40"/>
      <c r="V128" s="40"/>
      <c r="W128" s="40"/>
      <c r="X128" s="40"/>
      <c r="Y128" s="40"/>
      <c r="Z128" s="40"/>
      <c r="AA128" s="40"/>
      <c r="AB128" s="40"/>
      <c r="AC128" s="40"/>
      <c r="AD128" s="40"/>
      <c r="AE128" s="40"/>
      <c r="AR128" s="217" t="s">
        <v>177</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177</v>
      </c>
      <c r="BM128" s="217" t="s">
        <v>1027</v>
      </c>
    </row>
    <row r="129" s="2" customFormat="1">
      <c r="A129" s="40"/>
      <c r="B129" s="41"/>
      <c r="C129" s="42"/>
      <c r="D129" s="219" t="s">
        <v>180</v>
      </c>
      <c r="E129" s="42"/>
      <c r="F129" s="220" t="s">
        <v>1028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3" customFormat="1">
      <c r="A130" s="13"/>
      <c r="B130" s="224"/>
      <c r="C130" s="225"/>
      <c r="D130" s="219" t="s">
        <v>182</v>
      </c>
      <c r="E130" s="226" t="s">
        <v>32</v>
      </c>
      <c r="F130" s="227" t="s">
        <v>1029</v>
      </c>
      <c r="G130" s="225"/>
      <c r="H130" s="226" t="s">
        <v>32</v>
      </c>
      <c r="I130" s="228"/>
      <c r="J130" s="225"/>
      <c r="K130" s="225"/>
      <c r="L130" s="229"/>
      <c r="M130" s="230"/>
      <c r="N130" s="231"/>
      <c r="O130" s="231"/>
      <c r="P130" s="231"/>
      <c r="Q130" s="231"/>
      <c r="R130" s="231"/>
      <c r="S130" s="231"/>
      <c r="T130" s="232"/>
      <c r="U130" s="13"/>
      <c r="V130" s="13"/>
      <c r="W130" s="13"/>
      <c r="X130" s="13"/>
      <c r="Y130" s="13"/>
      <c r="Z130" s="13"/>
      <c r="AA130" s="13"/>
      <c r="AB130" s="13"/>
      <c r="AC130" s="13"/>
      <c r="AD130" s="13"/>
      <c r="AE130" s="13"/>
      <c r="AT130" s="233" t="s">
        <v>182</v>
      </c>
      <c r="AU130" s="233" t="s">
        <v>178</v>
      </c>
      <c r="AV130" s="13" t="s">
        <v>85</v>
      </c>
      <c r="AW130" s="13" t="s">
        <v>39</v>
      </c>
      <c r="AX130" s="13" t="s">
        <v>77</v>
      </c>
      <c r="AY130" s="233" t="s">
        <v>168</v>
      </c>
    </row>
    <row r="131" s="14" customFormat="1">
      <c r="A131" s="14"/>
      <c r="B131" s="234"/>
      <c r="C131" s="235"/>
      <c r="D131" s="219" t="s">
        <v>182</v>
      </c>
      <c r="E131" s="236" t="s">
        <v>32</v>
      </c>
      <c r="F131" s="237" t="s">
        <v>1030</v>
      </c>
      <c r="G131" s="235"/>
      <c r="H131" s="238">
        <v>234.08000000000001</v>
      </c>
      <c r="I131" s="239"/>
      <c r="J131" s="235"/>
      <c r="K131" s="235"/>
      <c r="L131" s="240"/>
      <c r="M131" s="241"/>
      <c r="N131" s="242"/>
      <c r="O131" s="242"/>
      <c r="P131" s="242"/>
      <c r="Q131" s="242"/>
      <c r="R131" s="242"/>
      <c r="S131" s="242"/>
      <c r="T131" s="243"/>
      <c r="U131" s="14"/>
      <c r="V131" s="14"/>
      <c r="W131" s="14"/>
      <c r="X131" s="14"/>
      <c r="Y131" s="14"/>
      <c r="Z131" s="14"/>
      <c r="AA131" s="14"/>
      <c r="AB131" s="14"/>
      <c r="AC131" s="14"/>
      <c r="AD131" s="14"/>
      <c r="AE131" s="14"/>
      <c r="AT131" s="244" t="s">
        <v>182</v>
      </c>
      <c r="AU131" s="244" t="s">
        <v>178</v>
      </c>
      <c r="AV131" s="14" t="s">
        <v>178</v>
      </c>
      <c r="AW131" s="14" t="s">
        <v>39</v>
      </c>
      <c r="AX131" s="14" t="s">
        <v>85</v>
      </c>
      <c r="AY131" s="244" t="s">
        <v>168</v>
      </c>
    </row>
    <row r="132" s="2" customFormat="1" ht="24.15" customHeight="1">
      <c r="A132" s="40"/>
      <c r="B132" s="41"/>
      <c r="C132" s="206" t="s">
        <v>352</v>
      </c>
      <c r="D132" s="206" t="s">
        <v>172</v>
      </c>
      <c r="E132" s="207" t="s">
        <v>1031</v>
      </c>
      <c r="F132" s="208" t="s">
        <v>1032</v>
      </c>
      <c r="G132" s="209" t="s">
        <v>175</v>
      </c>
      <c r="H132" s="210">
        <v>167.86000000000001</v>
      </c>
      <c r="I132" s="211"/>
      <c r="J132" s="212">
        <f>ROUND(I132*H132,2)</f>
        <v>0</v>
      </c>
      <c r="K132" s="208" t="s">
        <v>176</v>
      </c>
      <c r="L132" s="46"/>
      <c r="M132" s="213" t="s">
        <v>32</v>
      </c>
      <c r="N132" s="214" t="s">
        <v>49</v>
      </c>
      <c r="O132" s="86"/>
      <c r="P132" s="215">
        <f>O132*H132</f>
        <v>0</v>
      </c>
      <c r="Q132" s="215">
        <v>0.042500000000000003</v>
      </c>
      <c r="R132" s="215">
        <f>Q132*H132</f>
        <v>7.1340500000000011</v>
      </c>
      <c r="S132" s="215">
        <v>0</v>
      </c>
      <c r="T132" s="216">
        <f>S132*H132</f>
        <v>0</v>
      </c>
      <c r="U132" s="40"/>
      <c r="V132" s="40"/>
      <c r="W132" s="40"/>
      <c r="X132" s="40"/>
      <c r="Y132" s="40"/>
      <c r="Z132" s="40"/>
      <c r="AA132" s="40"/>
      <c r="AB132" s="40"/>
      <c r="AC132" s="40"/>
      <c r="AD132" s="40"/>
      <c r="AE132" s="40"/>
      <c r="AR132" s="217" t="s">
        <v>177</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177</v>
      </c>
      <c r="BM132" s="217" t="s">
        <v>1033</v>
      </c>
    </row>
    <row r="133" s="2" customFormat="1">
      <c r="A133" s="40"/>
      <c r="B133" s="41"/>
      <c r="C133" s="42"/>
      <c r="D133" s="219" t="s">
        <v>180</v>
      </c>
      <c r="E133" s="42"/>
      <c r="F133" s="220" t="s">
        <v>1034</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8" t="s">
        <v>180</v>
      </c>
      <c r="AU133" s="18" t="s">
        <v>178</v>
      </c>
    </row>
    <row r="134" s="13" customFormat="1">
      <c r="A134" s="13"/>
      <c r="B134" s="224"/>
      <c r="C134" s="225"/>
      <c r="D134" s="219" t="s">
        <v>182</v>
      </c>
      <c r="E134" s="226" t="s">
        <v>32</v>
      </c>
      <c r="F134" s="227" t="s">
        <v>1035</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1036</v>
      </c>
      <c r="G135" s="235"/>
      <c r="H135" s="238">
        <v>167.86000000000001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85</v>
      </c>
      <c r="AY135" s="244" t="s">
        <v>168</v>
      </c>
    </row>
    <row r="136" s="2" customFormat="1" ht="24.15" customHeight="1">
      <c r="A136" s="40"/>
      <c r="B136" s="41"/>
      <c r="C136" s="206" t="s">
        <v>361</v>
      </c>
      <c r="D136" s="206" t="s">
        <v>172</v>
      </c>
      <c r="E136" s="207" t="s">
        <v>220</v>
      </c>
      <c r="F136" s="208" t="s">
        <v>221</v>
      </c>
      <c r="G136" s="209" t="s">
        <v>175</v>
      </c>
      <c r="H136" s="210">
        <v>79.040000000000006</v>
      </c>
      <c r="I136" s="211"/>
      <c r="J136" s="212">
        <f>ROUND(I136*H136,2)</f>
        <v>0</v>
      </c>
      <c r="K136" s="208" t="s">
        <v>176</v>
      </c>
      <c r="L136" s="46"/>
      <c r="M136" s="213" t="s">
        <v>32</v>
      </c>
      <c r="N136" s="214" t="s">
        <v>49</v>
      </c>
      <c r="O136" s="86"/>
      <c r="P136" s="215">
        <f>O136*H136</f>
        <v>0</v>
      </c>
      <c r="Q136" s="215">
        <v>0.00025999999999999998</v>
      </c>
      <c r="R136" s="215">
        <f>Q136*H136</f>
        <v>0.0205504</v>
      </c>
      <c r="S136" s="215">
        <v>0</v>
      </c>
      <c r="T136" s="216">
        <f>S136*H136</f>
        <v>0</v>
      </c>
      <c r="U136" s="40"/>
      <c r="V136" s="40"/>
      <c r="W136" s="40"/>
      <c r="X136" s="40"/>
      <c r="Y136" s="40"/>
      <c r="Z136" s="40"/>
      <c r="AA136" s="40"/>
      <c r="AB136" s="40"/>
      <c r="AC136" s="40"/>
      <c r="AD136" s="40"/>
      <c r="AE136" s="40"/>
      <c r="AR136" s="217" t="s">
        <v>177</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177</v>
      </c>
      <c r="BM136" s="217" t="s">
        <v>1037</v>
      </c>
    </row>
    <row r="137" s="2" customFormat="1" ht="49.05" customHeight="1">
      <c r="A137" s="40"/>
      <c r="B137" s="41"/>
      <c r="C137" s="206" t="s">
        <v>336</v>
      </c>
      <c r="D137" s="206" t="s">
        <v>172</v>
      </c>
      <c r="E137" s="207" t="s">
        <v>1038</v>
      </c>
      <c r="F137" s="208" t="s">
        <v>1039</v>
      </c>
      <c r="G137" s="209" t="s">
        <v>175</v>
      </c>
      <c r="H137" s="210">
        <v>79.040000000000006</v>
      </c>
      <c r="I137" s="211"/>
      <c r="J137" s="212">
        <f>ROUND(I137*H137,2)</f>
        <v>0</v>
      </c>
      <c r="K137" s="208" t="s">
        <v>176</v>
      </c>
      <c r="L137" s="46"/>
      <c r="M137" s="213" t="s">
        <v>32</v>
      </c>
      <c r="N137" s="214" t="s">
        <v>49</v>
      </c>
      <c r="O137" s="86"/>
      <c r="P137" s="215">
        <f>O137*H137</f>
        <v>0</v>
      </c>
      <c r="Q137" s="215">
        <v>0.017999999999999999</v>
      </c>
      <c r="R137" s="215">
        <f>Q137*H137</f>
        <v>1.42272</v>
      </c>
      <c r="S137" s="215">
        <v>0</v>
      </c>
      <c r="T137" s="216">
        <f>S137*H137</f>
        <v>0</v>
      </c>
      <c r="U137" s="40"/>
      <c r="V137" s="40"/>
      <c r="W137" s="40"/>
      <c r="X137" s="40"/>
      <c r="Y137" s="40"/>
      <c r="Z137" s="40"/>
      <c r="AA137" s="40"/>
      <c r="AB137" s="40"/>
      <c r="AC137" s="40"/>
      <c r="AD137" s="40"/>
      <c r="AE137" s="40"/>
      <c r="AR137" s="217" t="s">
        <v>177</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177</v>
      </c>
      <c r="BM137" s="217" t="s">
        <v>1040</v>
      </c>
    </row>
    <row r="138" s="2" customFormat="1">
      <c r="A138" s="40"/>
      <c r="B138" s="41"/>
      <c r="C138" s="42"/>
      <c r="D138" s="219" t="s">
        <v>180</v>
      </c>
      <c r="E138" s="42"/>
      <c r="F138" s="220" t="s">
        <v>1041</v>
      </c>
      <c r="G138" s="42"/>
      <c r="H138" s="42"/>
      <c r="I138" s="221"/>
      <c r="J138" s="42"/>
      <c r="K138" s="42"/>
      <c r="L138" s="46"/>
      <c r="M138" s="222"/>
      <c r="N138" s="223"/>
      <c r="O138" s="86"/>
      <c r="P138" s="86"/>
      <c r="Q138" s="86"/>
      <c r="R138" s="86"/>
      <c r="S138" s="86"/>
      <c r="T138" s="87"/>
      <c r="U138" s="40"/>
      <c r="V138" s="40"/>
      <c r="W138" s="40"/>
      <c r="X138" s="40"/>
      <c r="Y138" s="40"/>
      <c r="Z138" s="40"/>
      <c r="AA138" s="40"/>
      <c r="AB138" s="40"/>
      <c r="AC138" s="40"/>
      <c r="AD138" s="40"/>
      <c r="AE138" s="40"/>
      <c r="AT138" s="18" t="s">
        <v>180</v>
      </c>
      <c r="AU138" s="18" t="s">
        <v>178</v>
      </c>
    </row>
    <row r="139" s="14" customFormat="1">
      <c r="A139" s="14"/>
      <c r="B139" s="234"/>
      <c r="C139" s="235"/>
      <c r="D139" s="219" t="s">
        <v>182</v>
      </c>
      <c r="E139" s="236" t="s">
        <v>32</v>
      </c>
      <c r="F139" s="237" t="s">
        <v>1042</v>
      </c>
      <c r="G139" s="235"/>
      <c r="H139" s="238">
        <v>79.040000000000006</v>
      </c>
      <c r="I139" s="239"/>
      <c r="J139" s="235"/>
      <c r="K139" s="235"/>
      <c r="L139" s="240"/>
      <c r="M139" s="241"/>
      <c r="N139" s="242"/>
      <c r="O139" s="242"/>
      <c r="P139" s="242"/>
      <c r="Q139" s="242"/>
      <c r="R139" s="242"/>
      <c r="S139" s="242"/>
      <c r="T139" s="243"/>
      <c r="U139" s="14"/>
      <c r="V139" s="14"/>
      <c r="W139" s="14"/>
      <c r="X139" s="14"/>
      <c r="Y139" s="14"/>
      <c r="Z139" s="14"/>
      <c r="AA139" s="14"/>
      <c r="AB139" s="14"/>
      <c r="AC139" s="14"/>
      <c r="AD139" s="14"/>
      <c r="AE139" s="14"/>
      <c r="AT139" s="244" t="s">
        <v>182</v>
      </c>
      <c r="AU139" s="244" t="s">
        <v>178</v>
      </c>
      <c r="AV139" s="14" t="s">
        <v>178</v>
      </c>
      <c r="AW139" s="14" t="s">
        <v>39</v>
      </c>
      <c r="AX139" s="14" t="s">
        <v>85</v>
      </c>
      <c r="AY139" s="244" t="s">
        <v>168</v>
      </c>
    </row>
    <row r="140" s="2" customFormat="1" ht="37.8" customHeight="1">
      <c r="A140" s="40"/>
      <c r="B140" s="41"/>
      <c r="C140" s="206" t="s">
        <v>356</v>
      </c>
      <c r="D140" s="206" t="s">
        <v>172</v>
      </c>
      <c r="E140" s="207" t="s">
        <v>1043</v>
      </c>
      <c r="F140" s="208" t="s">
        <v>1044</v>
      </c>
      <c r="G140" s="209" t="s">
        <v>175</v>
      </c>
      <c r="H140" s="210">
        <v>79.040000000000006</v>
      </c>
      <c r="I140" s="211"/>
      <c r="J140" s="212">
        <f>ROUND(I140*H140,2)</f>
        <v>0</v>
      </c>
      <c r="K140" s="208" t="s">
        <v>176</v>
      </c>
      <c r="L140" s="46"/>
      <c r="M140" s="213" t="s">
        <v>32</v>
      </c>
      <c r="N140" s="214" t="s">
        <v>49</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177</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177</v>
      </c>
      <c r="BM140" s="217" t="s">
        <v>1045</v>
      </c>
    </row>
    <row r="141" s="2" customFormat="1">
      <c r="A141" s="40"/>
      <c r="B141" s="41"/>
      <c r="C141" s="42"/>
      <c r="D141" s="219" t="s">
        <v>180</v>
      </c>
      <c r="E141" s="42"/>
      <c r="F141" s="220" t="s">
        <v>1046</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8" t="s">
        <v>180</v>
      </c>
      <c r="AU141" s="18" t="s">
        <v>178</v>
      </c>
    </row>
    <row r="142" s="14" customFormat="1">
      <c r="A142" s="14"/>
      <c r="B142" s="234"/>
      <c r="C142" s="235"/>
      <c r="D142" s="219" t="s">
        <v>182</v>
      </c>
      <c r="E142" s="236" t="s">
        <v>32</v>
      </c>
      <c r="F142" s="237" t="s">
        <v>1042</v>
      </c>
      <c r="G142" s="235"/>
      <c r="H142" s="238">
        <v>79.040000000000006</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182</v>
      </c>
      <c r="AU142" s="244" t="s">
        <v>178</v>
      </c>
      <c r="AV142" s="14" t="s">
        <v>178</v>
      </c>
      <c r="AW142" s="14" t="s">
        <v>39</v>
      </c>
      <c r="AX142" s="14" t="s">
        <v>85</v>
      </c>
      <c r="AY142" s="244" t="s">
        <v>168</v>
      </c>
    </row>
    <row r="143" s="2" customFormat="1" ht="101.25" customHeight="1">
      <c r="A143" s="40"/>
      <c r="B143" s="41"/>
      <c r="C143" s="206" t="s">
        <v>347</v>
      </c>
      <c r="D143" s="206" t="s">
        <v>172</v>
      </c>
      <c r="E143" s="207" t="s">
        <v>1047</v>
      </c>
      <c r="F143" s="208" t="s">
        <v>1048</v>
      </c>
      <c r="G143" s="209" t="s">
        <v>175</v>
      </c>
      <c r="H143" s="210">
        <v>79.040000000000006</v>
      </c>
      <c r="I143" s="211"/>
      <c r="J143" s="212">
        <f>ROUND(I143*H143,2)</f>
        <v>0</v>
      </c>
      <c r="K143" s="208" t="s">
        <v>176</v>
      </c>
      <c r="L143" s="46"/>
      <c r="M143" s="213" t="s">
        <v>32</v>
      </c>
      <c r="N143" s="214" t="s">
        <v>49</v>
      </c>
      <c r="O143" s="86"/>
      <c r="P143" s="215">
        <f>O143*H143</f>
        <v>0</v>
      </c>
      <c r="Q143" s="215">
        <v>0.0054999999999999997</v>
      </c>
      <c r="R143" s="215">
        <f>Q143*H143</f>
        <v>0.43472</v>
      </c>
      <c r="S143" s="215">
        <v>0</v>
      </c>
      <c r="T143" s="216">
        <f>S143*H143</f>
        <v>0</v>
      </c>
      <c r="U143" s="40"/>
      <c r="V143" s="40"/>
      <c r="W143" s="40"/>
      <c r="X143" s="40"/>
      <c r="Y143" s="40"/>
      <c r="Z143" s="40"/>
      <c r="AA143" s="40"/>
      <c r="AB143" s="40"/>
      <c r="AC143" s="40"/>
      <c r="AD143" s="40"/>
      <c r="AE143" s="40"/>
      <c r="AR143" s="217" t="s">
        <v>177</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177</v>
      </c>
      <c r="BM143" s="217" t="s">
        <v>1049</v>
      </c>
    </row>
    <row r="144" s="2" customFormat="1">
      <c r="A144" s="40"/>
      <c r="B144" s="41"/>
      <c r="C144" s="42"/>
      <c r="D144" s="219" t="s">
        <v>180</v>
      </c>
      <c r="E144" s="42"/>
      <c r="F144" s="220" t="s">
        <v>1050</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1042</v>
      </c>
      <c r="G145" s="235"/>
      <c r="H145" s="238">
        <v>79.040000000000006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14.4" customHeight="1">
      <c r="A146" s="40"/>
      <c r="B146" s="41"/>
      <c r="C146" s="206" t="s">
        <v>331</v>
      </c>
      <c r="D146" s="206" t="s">
        <v>172</v>
      </c>
      <c r="E146" s="207" t="s">
        <v>438</v>
      </c>
      <c r="F146" s="208" t="s">
        <v>439</v>
      </c>
      <c r="G146" s="209" t="s">
        <v>175</v>
      </c>
      <c r="H146" s="210">
        <v>79.040000000000006</v>
      </c>
      <c r="I146" s="211"/>
      <c r="J146" s="212">
        <f>ROUND(I146*H146,2)</f>
        <v>0</v>
      </c>
      <c r="K146" s="208" t="s">
        <v>176</v>
      </c>
      <c r="L146" s="46"/>
      <c r="M146" s="213" t="s">
        <v>32</v>
      </c>
      <c r="N146" s="214" t="s">
        <v>49</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177</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177</v>
      </c>
      <c r="BM146" s="217" t="s">
        <v>1051</v>
      </c>
    </row>
    <row r="147" s="14" customFormat="1">
      <c r="A147" s="14"/>
      <c r="B147" s="234"/>
      <c r="C147" s="235"/>
      <c r="D147" s="219" t="s">
        <v>182</v>
      </c>
      <c r="E147" s="236" t="s">
        <v>32</v>
      </c>
      <c r="F147" s="237" t="s">
        <v>1042</v>
      </c>
      <c r="G147" s="235"/>
      <c r="H147" s="238">
        <v>79.040000000000006</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85</v>
      </c>
      <c r="AY147" s="244" t="s">
        <v>168</v>
      </c>
    </row>
    <row r="148" s="12" customFormat="1" ht="22.8" customHeight="1">
      <c r="A148" s="12"/>
      <c r="B148" s="190"/>
      <c r="C148" s="191"/>
      <c r="D148" s="192" t="s">
        <v>76</v>
      </c>
      <c r="E148" s="204" t="s">
        <v>268</v>
      </c>
      <c r="F148" s="204" t="s">
        <v>495</v>
      </c>
      <c r="G148" s="191"/>
      <c r="H148" s="191"/>
      <c r="I148" s="194"/>
      <c r="J148" s="205">
        <f>BK148</f>
        <v>0</v>
      </c>
      <c r="K148" s="191"/>
      <c r="L148" s="196"/>
      <c r="M148" s="197"/>
      <c r="N148" s="198"/>
      <c r="O148" s="198"/>
      <c r="P148" s="199">
        <f>SUM(P149:P159)</f>
        <v>0</v>
      </c>
      <c r="Q148" s="198"/>
      <c r="R148" s="199">
        <f>SUM(R149:R159)</f>
        <v>0.0064800000000000005</v>
      </c>
      <c r="S148" s="198"/>
      <c r="T148" s="200">
        <f>SUM(T149:T159)</f>
        <v>7.7215600000000002</v>
      </c>
      <c r="U148" s="12"/>
      <c r="V148" s="12"/>
      <c r="W148" s="12"/>
      <c r="X148" s="12"/>
      <c r="Y148" s="12"/>
      <c r="Z148" s="12"/>
      <c r="AA148" s="12"/>
      <c r="AB148" s="12"/>
      <c r="AC148" s="12"/>
      <c r="AD148" s="12"/>
      <c r="AE148" s="12"/>
      <c r="AR148" s="201" t="s">
        <v>85</v>
      </c>
      <c r="AT148" s="202" t="s">
        <v>76</v>
      </c>
      <c r="AU148" s="202" t="s">
        <v>85</v>
      </c>
      <c r="AY148" s="201" t="s">
        <v>168</v>
      </c>
      <c r="BK148" s="203">
        <f>SUM(BK149:BK159)</f>
        <v>0</v>
      </c>
    </row>
    <row r="149" s="2" customFormat="1" ht="37.8" customHeight="1">
      <c r="A149" s="40"/>
      <c r="B149" s="41"/>
      <c r="C149" s="206" t="s">
        <v>403</v>
      </c>
      <c r="D149" s="206" t="s">
        <v>172</v>
      </c>
      <c r="E149" s="207" t="s">
        <v>497</v>
      </c>
      <c r="F149" s="208" t="s">
        <v>498</v>
      </c>
      <c r="G149" s="209" t="s">
        <v>175</v>
      </c>
      <c r="H149" s="210">
        <v>162</v>
      </c>
      <c r="I149" s="211"/>
      <c r="J149" s="212">
        <f>ROUND(I149*H149,2)</f>
        <v>0</v>
      </c>
      <c r="K149" s="208" t="s">
        <v>176</v>
      </c>
      <c r="L149" s="46"/>
      <c r="M149" s="213" t="s">
        <v>32</v>
      </c>
      <c r="N149" s="214" t="s">
        <v>49</v>
      </c>
      <c r="O149" s="86"/>
      <c r="P149" s="215">
        <f>O149*H149</f>
        <v>0</v>
      </c>
      <c r="Q149" s="215">
        <v>4.0000000000000003E-05</v>
      </c>
      <c r="R149" s="215">
        <f>Q149*H149</f>
        <v>0.0064800000000000005</v>
      </c>
      <c r="S149" s="215">
        <v>0</v>
      </c>
      <c r="T149" s="216">
        <f>S149*H149</f>
        <v>0</v>
      </c>
      <c r="U149" s="40"/>
      <c r="V149" s="40"/>
      <c r="W149" s="40"/>
      <c r="X149" s="40"/>
      <c r="Y149" s="40"/>
      <c r="Z149" s="40"/>
      <c r="AA149" s="40"/>
      <c r="AB149" s="40"/>
      <c r="AC149" s="40"/>
      <c r="AD149" s="40"/>
      <c r="AE149" s="40"/>
      <c r="AR149" s="217" t="s">
        <v>177</v>
      </c>
      <c r="AT149" s="217" t="s">
        <v>172</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177</v>
      </c>
      <c r="BM149" s="217" t="s">
        <v>1052</v>
      </c>
    </row>
    <row r="150" s="2" customFormat="1">
      <c r="A150" s="40"/>
      <c r="B150" s="41"/>
      <c r="C150" s="42"/>
      <c r="D150" s="219" t="s">
        <v>180</v>
      </c>
      <c r="E150" s="42"/>
      <c r="F150" s="220" t="s">
        <v>500</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8" t="s">
        <v>180</v>
      </c>
      <c r="AU150" s="18" t="s">
        <v>178</v>
      </c>
    </row>
    <row r="151" s="13" customFormat="1">
      <c r="A151" s="13"/>
      <c r="B151" s="224"/>
      <c r="C151" s="225"/>
      <c r="D151" s="219" t="s">
        <v>182</v>
      </c>
      <c r="E151" s="226" t="s">
        <v>32</v>
      </c>
      <c r="F151" s="227" t="s">
        <v>1053</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1054</v>
      </c>
      <c r="G152" s="235"/>
      <c r="H152" s="238">
        <v>162</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85</v>
      </c>
      <c r="AY152" s="244" t="s">
        <v>168</v>
      </c>
    </row>
    <row r="153" s="2" customFormat="1" ht="37.8" customHeight="1">
      <c r="A153" s="40"/>
      <c r="B153" s="41"/>
      <c r="C153" s="206" t="s">
        <v>311</v>
      </c>
      <c r="D153" s="206" t="s">
        <v>172</v>
      </c>
      <c r="E153" s="207" t="s">
        <v>1055</v>
      </c>
      <c r="F153" s="208" t="s">
        <v>1056</v>
      </c>
      <c r="G153" s="209" t="s">
        <v>175</v>
      </c>
      <c r="H153" s="210">
        <v>167.86000000000001</v>
      </c>
      <c r="I153" s="211"/>
      <c r="J153" s="212">
        <f>ROUND(I153*H153,2)</f>
        <v>0</v>
      </c>
      <c r="K153" s="208" t="s">
        <v>176</v>
      </c>
      <c r="L153" s="46"/>
      <c r="M153" s="213" t="s">
        <v>32</v>
      </c>
      <c r="N153" s="214" t="s">
        <v>49</v>
      </c>
      <c r="O153" s="86"/>
      <c r="P153" s="215">
        <f>O153*H153</f>
        <v>0</v>
      </c>
      <c r="Q153" s="215">
        <v>0</v>
      </c>
      <c r="R153" s="215">
        <f>Q153*H153</f>
        <v>0</v>
      </c>
      <c r="S153" s="215">
        <v>0.045999999999999999</v>
      </c>
      <c r="T153" s="216">
        <f>S153*H153</f>
        <v>7.7215600000000002</v>
      </c>
      <c r="U153" s="40"/>
      <c r="V153" s="40"/>
      <c r="W153" s="40"/>
      <c r="X153" s="40"/>
      <c r="Y153" s="40"/>
      <c r="Z153" s="40"/>
      <c r="AA153" s="40"/>
      <c r="AB153" s="40"/>
      <c r="AC153" s="40"/>
      <c r="AD153" s="40"/>
      <c r="AE153" s="40"/>
      <c r="AR153" s="217" t="s">
        <v>177</v>
      </c>
      <c r="AT153" s="217" t="s">
        <v>172</v>
      </c>
      <c r="AU153" s="217" t="s">
        <v>178</v>
      </c>
      <c r="AY153" s="18" t="s">
        <v>168</v>
      </c>
      <c r="BE153" s="218">
        <f>IF(N153="základní",J153,0)</f>
        <v>0</v>
      </c>
      <c r="BF153" s="218">
        <f>IF(N153="snížená",J153,0)</f>
        <v>0</v>
      </c>
      <c r="BG153" s="218">
        <f>IF(N153="zákl. přenesená",J153,0)</f>
        <v>0</v>
      </c>
      <c r="BH153" s="218">
        <f>IF(N153="sníž. přenesená",J153,0)</f>
        <v>0</v>
      </c>
      <c r="BI153" s="218">
        <f>IF(N153="nulová",J153,0)</f>
        <v>0</v>
      </c>
      <c r="BJ153" s="18" t="s">
        <v>178</v>
      </c>
      <c r="BK153" s="218">
        <f>ROUND(I153*H153,2)</f>
        <v>0</v>
      </c>
      <c r="BL153" s="18" t="s">
        <v>177</v>
      </c>
      <c r="BM153" s="217" t="s">
        <v>1057</v>
      </c>
    </row>
    <row r="154" s="2" customFormat="1">
      <c r="A154" s="40"/>
      <c r="B154" s="41"/>
      <c r="C154" s="42"/>
      <c r="D154" s="219" t="s">
        <v>180</v>
      </c>
      <c r="E154" s="42"/>
      <c r="F154" s="220" t="s">
        <v>1058</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8" t="s">
        <v>180</v>
      </c>
      <c r="AU154" s="18" t="s">
        <v>178</v>
      </c>
    </row>
    <row r="155" s="13" customFormat="1">
      <c r="A155" s="13"/>
      <c r="B155" s="224"/>
      <c r="C155" s="225"/>
      <c r="D155" s="219" t="s">
        <v>182</v>
      </c>
      <c r="E155" s="226" t="s">
        <v>32</v>
      </c>
      <c r="F155" s="227" t="s">
        <v>1059</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1036</v>
      </c>
      <c r="G156" s="235"/>
      <c r="H156" s="238">
        <v>167.86000000000001</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7</v>
      </c>
      <c r="D157" s="206" t="s">
        <v>172</v>
      </c>
      <c r="E157" s="207" t="s">
        <v>1060</v>
      </c>
      <c r="F157" s="208" t="s">
        <v>1061</v>
      </c>
      <c r="G157" s="209" t="s">
        <v>175</v>
      </c>
      <c r="H157" s="210">
        <v>79.040000000000006</v>
      </c>
      <c r="I157" s="211"/>
      <c r="J157" s="212">
        <f>ROUND(I157*H157,2)</f>
        <v>0</v>
      </c>
      <c r="K157" s="208" t="s">
        <v>176</v>
      </c>
      <c r="L157" s="46"/>
      <c r="M157" s="213" t="s">
        <v>32</v>
      </c>
      <c r="N157" s="214" t="s">
        <v>49</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177</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177</v>
      </c>
      <c r="BM157" s="217" t="s">
        <v>1062</v>
      </c>
    </row>
    <row r="158" s="2" customFormat="1">
      <c r="A158" s="40"/>
      <c r="B158" s="41"/>
      <c r="C158" s="42"/>
      <c r="D158" s="219" t="s">
        <v>180</v>
      </c>
      <c r="E158" s="42"/>
      <c r="F158" s="220" t="s">
        <v>1063</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14" customFormat="1">
      <c r="A159" s="14"/>
      <c r="B159" s="234"/>
      <c r="C159" s="235"/>
      <c r="D159" s="219" t="s">
        <v>182</v>
      </c>
      <c r="E159" s="236" t="s">
        <v>32</v>
      </c>
      <c r="F159" s="237" t="s">
        <v>1042</v>
      </c>
      <c r="G159" s="235"/>
      <c r="H159" s="238">
        <v>79.040000000000006</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182</v>
      </c>
      <c r="AU159" s="244" t="s">
        <v>178</v>
      </c>
      <c r="AV159" s="14" t="s">
        <v>178</v>
      </c>
      <c r="AW159" s="14" t="s">
        <v>39</v>
      </c>
      <c r="AX159" s="14" t="s">
        <v>85</v>
      </c>
      <c r="AY159" s="244" t="s">
        <v>168</v>
      </c>
    </row>
    <row r="160" s="12" customFormat="1" ht="22.8" customHeight="1">
      <c r="A160" s="12"/>
      <c r="B160" s="190"/>
      <c r="C160" s="191"/>
      <c r="D160" s="192" t="s">
        <v>76</v>
      </c>
      <c r="E160" s="204" t="s">
        <v>554</v>
      </c>
      <c r="F160" s="204" t="s">
        <v>555</v>
      </c>
      <c r="G160" s="191"/>
      <c r="H160" s="191"/>
      <c r="I160" s="194"/>
      <c r="J160" s="205">
        <f>BK160</f>
        <v>0</v>
      </c>
      <c r="K160" s="191"/>
      <c r="L160" s="196"/>
      <c r="M160" s="197"/>
      <c r="N160" s="198"/>
      <c r="O160" s="198"/>
      <c r="P160" s="199">
        <f>SUM(P161:P169)</f>
        <v>0</v>
      </c>
      <c r="Q160" s="198"/>
      <c r="R160" s="199">
        <f>SUM(R161:R169)</f>
        <v>0</v>
      </c>
      <c r="S160" s="198"/>
      <c r="T160" s="200">
        <f>SUM(T161:T169)</f>
        <v>0</v>
      </c>
      <c r="U160" s="12"/>
      <c r="V160" s="12"/>
      <c r="W160" s="12"/>
      <c r="X160" s="12"/>
      <c r="Y160" s="12"/>
      <c r="Z160" s="12"/>
      <c r="AA160" s="12"/>
      <c r="AB160" s="12"/>
      <c r="AC160" s="12"/>
      <c r="AD160" s="12"/>
      <c r="AE160" s="12"/>
      <c r="AR160" s="201" t="s">
        <v>85</v>
      </c>
      <c r="AT160" s="202" t="s">
        <v>76</v>
      </c>
      <c r="AU160" s="202" t="s">
        <v>85</v>
      </c>
      <c r="AY160" s="201" t="s">
        <v>168</v>
      </c>
      <c r="BK160" s="203">
        <f>SUM(BK161:BK169)</f>
        <v>0</v>
      </c>
    </row>
    <row r="161" s="2" customFormat="1" ht="37.8" customHeight="1">
      <c r="A161" s="40"/>
      <c r="B161" s="41"/>
      <c r="C161" s="206" t="s">
        <v>307</v>
      </c>
      <c r="D161" s="206" t="s">
        <v>172</v>
      </c>
      <c r="E161" s="207" t="s">
        <v>1064</v>
      </c>
      <c r="F161" s="208" t="s">
        <v>1065</v>
      </c>
      <c r="G161" s="209" t="s">
        <v>558</v>
      </c>
      <c r="H161" s="210">
        <v>14.226000000000001</v>
      </c>
      <c r="I161" s="211"/>
      <c r="J161" s="212">
        <f>ROUND(I161*H161,2)</f>
        <v>0</v>
      </c>
      <c r="K161" s="208" t="s">
        <v>176</v>
      </c>
      <c r="L161" s="46"/>
      <c r="M161" s="213" t="s">
        <v>32</v>
      </c>
      <c r="N161" s="214" t="s">
        <v>49</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177</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177</v>
      </c>
      <c r="BM161" s="217" t="s">
        <v>1066</v>
      </c>
    </row>
    <row r="162" s="2" customFormat="1">
      <c r="A162" s="40"/>
      <c r="B162" s="41"/>
      <c r="C162" s="42"/>
      <c r="D162" s="219" t="s">
        <v>180</v>
      </c>
      <c r="E162" s="42"/>
      <c r="F162" s="220" t="s">
        <v>560</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24.15" customHeight="1">
      <c r="A163" s="40"/>
      <c r="B163" s="41"/>
      <c r="C163" s="206" t="s">
        <v>259</v>
      </c>
      <c r="D163" s="206" t="s">
        <v>172</v>
      </c>
      <c r="E163" s="207" t="s">
        <v>562</v>
      </c>
      <c r="F163" s="208" t="s">
        <v>563</v>
      </c>
      <c r="G163" s="209" t="s">
        <v>558</v>
      </c>
      <c r="H163" s="210">
        <v>14.226000000000001</v>
      </c>
      <c r="I163" s="211"/>
      <c r="J163" s="212">
        <f>ROUND(I163*H163,2)</f>
        <v>0</v>
      </c>
      <c r="K163" s="208" t="s">
        <v>176</v>
      </c>
      <c r="L163" s="46"/>
      <c r="M163" s="213" t="s">
        <v>32</v>
      </c>
      <c r="N163" s="214" t="s">
        <v>49</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177</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177</v>
      </c>
      <c r="BM163" s="217" t="s">
        <v>1067</v>
      </c>
    </row>
    <row r="164" s="2" customFormat="1">
      <c r="A164" s="40"/>
      <c r="B164" s="41"/>
      <c r="C164" s="42"/>
      <c r="D164" s="219" t="s">
        <v>180</v>
      </c>
      <c r="E164" s="42"/>
      <c r="F164" s="220" t="s">
        <v>565</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8" t="s">
        <v>180</v>
      </c>
      <c r="AU164" s="18" t="s">
        <v>178</v>
      </c>
    </row>
    <row r="165" s="2" customFormat="1" ht="37.8" customHeight="1">
      <c r="A165" s="40"/>
      <c r="B165" s="41"/>
      <c r="C165" s="206" t="s">
        <v>213</v>
      </c>
      <c r="D165" s="206" t="s">
        <v>172</v>
      </c>
      <c r="E165" s="207" t="s">
        <v>566</v>
      </c>
      <c r="F165" s="208" t="s">
        <v>567</v>
      </c>
      <c r="G165" s="209" t="s">
        <v>558</v>
      </c>
      <c r="H165" s="210">
        <v>199.16399999999999</v>
      </c>
      <c r="I165" s="211"/>
      <c r="J165" s="212">
        <f>ROUND(I165*H165,2)</f>
        <v>0</v>
      </c>
      <c r="K165" s="208" t="s">
        <v>176</v>
      </c>
      <c r="L165" s="46"/>
      <c r="M165" s="213" t="s">
        <v>32</v>
      </c>
      <c r="N165" s="214" t="s">
        <v>49</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177</v>
      </c>
      <c r="AT165" s="217" t="s">
        <v>172</v>
      </c>
      <c r="AU165" s="217" t="s">
        <v>178</v>
      </c>
      <c r="AY165" s="18" t="s">
        <v>168</v>
      </c>
      <c r="BE165" s="218">
        <f>IF(N165="základní",J165,0)</f>
        <v>0</v>
      </c>
      <c r="BF165" s="218">
        <f>IF(N165="snížená",J165,0)</f>
        <v>0</v>
      </c>
      <c r="BG165" s="218">
        <f>IF(N165="zákl. přenesená",J165,0)</f>
        <v>0</v>
      </c>
      <c r="BH165" s="218">
        <f>IF(N165="sníž. přenesená",J165,0)</f>
        <v>0</v>
      </c>
      <c r="BI165" s="218">
        <f>IF(N165="nulová",J165,0)</f>
        <v>0</v>
      </c>
      <c r="BJ165" s="18" t="s">
        <v>178</v>
      </c>
      <c r="BK165" s="218">
        <f>ROUND(I165*H165,2)</f>
        <v>0</v>
      </c>
      <c r="BL165" s="18" t="s">
        <v>177</v>
      </c>
      <c r="BM165" s="217" t="s">
        <v>1068</v>
      </c>
    </row>
    <row r="166" s="2" customFormat="1">
      <c r="A166" s="40"/>
      <c r="B166" s="41"/>
      <c r="C166" s="42"/>
      <c r="D166" s="219" t="s">
        <v>180</v>
      </c>
      <c r="E166" s="42"/>
      <c r="F166" s="220" t="s">
        <v>565</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8" t="s">
        <v>180</v>
      </c>
      <c r="AU166" s="18" t="s">
        <v>178</v>
      </c>
    </row>
    <row r="167" s="14" customFormat="1">
      <c r="A167" s="14"/>
      <c r="B167" s="234"/>
      <c r="C167" s="235"/>
      <c r="D167" s="219" t="s">
        <v>182</v>
      </c>
      <c r="E167" s="235"/>
      <c r="F167" s="237" t="s">
        <v>1069</v>
      </c>
      <c r="G167" s="235"/>
      <c r="H167" s="238">
        <v>199.16399999999999</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4</v>
      </c>
      <c r="AX167" s="14" t="s">
        <v>85</v>
      </c>
      <c r="AY167" s="244" t="s">
        <v>168</v>
      </c>
    </row>
    <row r="168" s="2" customFormat="1" ht="37.8" customHeight="1">
      <c r="A168" s="40"/>
      <c r="B168" s="41"/>
      <c r="C168" s="206" t="s">
        <v>268</v>
      </c>
      <c r="D168" s="206" t="s">
        <v>172</v>
      </c>
      <c r="E168" s="207" t="s">
        <v>571</v>
      </c>
      <c r="F168" s="208" t="s">
        <v>572</v>
      </c>
      <c r="G168" s="209" t="s">
        <v>558</v>
      </c>
      <c r="H168" s="210">
        <v>6.5030000000000001</v>
      </c>
      <c r="I168" s="211"/>
      <c r="J168" s="212">
        <f>ROUND(I168*H168,2)</f>
        <v>0</v>
      </c>
      <c r="K168" s="208" t="s">
        <v>176</v>
      </c>
      <c r="L168" s="46"/>
      <c r="M168" s="213" t="s">
        <v>32</v>
      </c>
      <c r="N168" s="214" t="s">
        <v>49</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177</v>
      </c>
      <c r="AT168" s="217" t="s">
        <v>172</v>
      </c>
      <c r="AU168" s="217" t="s">
        <v>178</v>
      </c>
      <c r="AY168" s="18" t="s">
        <v>168</v>
      </c>
      <c r="BE168" s="218">
        <f>IF(N168="základní",J168,0)</f>
        <v>0</v>
      </c>
      <c r="BF168" s="218">
        <f>IF(N168="snížená",J168,0)</f>
        <v>0</v>
      </c>
      <c r="BG168" s="218">
        <f>IF(N168="zákl. přenesená",J168,0)</f>
        <v>0</v>
      </c>
      <c r="BH168" s="218">
        <f>IF(N168="sníž. přenesená",J168,0)</f>
        <v>0</v>
      </c>
      <c r="BI168" s="218">
        <f>IF(N168="nulová",J168,0)</f>
        <v>0</v>
      </c>
      <c r="BJ168" s="18" t="s">
        <v>178</v>
      </c>
      <c r="BK168" s="218">
        <f>ROUND(I168*H168,2)</f>
        <v>0</v>
      </c>
      <c r="BL168" s="18" t="s">
        <v>177</v>
      </c>
      <c r="BM168" s="217" t="s">
        <v>1070</v>
      </c>
    </row>
    <row r="169" s="2" customFormat="1">
      <c r="A169" s="40"/>
      <c r="B169" s="41"/>
      <c r="C169" s="42"/>
      <c r="D169" s="219" t="s">
        <v>180</v>
      </c>
      <c r="E169" s="42"/>
      <c r="F169" s="220" t="s">
        <v>574</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8" t="s">
        <v>180</v>
      </c>
      <c r="AU169" s="18" t="s">
        <v>178</v>
      </c>
    </row>
    <row r="170" s="12" customFormat="1" ht="22.8" customHeight="1">
      <c r="A170" s="12"/>
      <c r="B170" s="190"/>
      <c r="C170" s="191"/>
      <c r="D170" s="192" t="s">
        <v>76</v>
      </c>
      <c r="E170" s="204" t="s">
        <v>575</v>
      </c>
      <c r="F170" s="204" t="s">
        <v>576</v>
      </c>
      <c r="G170" s="191"/>
      <c r="H170" s="191"/>
      <c r="I170" s="194"/>
      <c r="J170" s="205">
        <f>BK170</f>
        <v>0</v>
      </c>
      <c r="K170" s="191"/>
      <c r="L170" s="196"/>
      <c r="M170" s="197"/>
      <c r="N170" s="198"/>
      <c r="O170" s="198"/>
      <c r="P170" s="199">
        <f>SUM(P171:P172)</f>
        <v>0</v>
      </c>
      <c r="Q170" s="198"/>
      <c r="R170" s="199">
        <f>SUM(R171:R172)</f>
        <v>0</v>
      </c>
      <c r="S170" s="198"/>
      <c r="T170" s="200">
        <f>SUM(T171:T172)</f>
        <v>0</v>
      </c>
      <c r="U170" s="12"/>
      <c r="V170" s="12"/>
      <c r="W170" s="12"/>
      <c r="X170" s="12"/>
      <c r="Y170" s="12"/>
      <c r="Z170" s="12"/>
      <c r="AA170" s="12"/>
      <c r="AB170" s="12"/>
      <c r="AC170" s="12"/>
      <c r="AD170" s="12"/>
      <c r="AE170" s="12"/>
      <c r="AR170" s="201" t="s">
        <v>85</v>
      </c>
      <c r="AT170" s="202" t="s">
        <v>76</v>
      </c>
      <c r="AU170" s="202" t="s">
        <v>85</v>
      </c>
      <c r="AY170" s="201" t="s">
        <v>168</v>
      </c>
      <c r="BK170" s="203">
        <f>SUM(BK171:BK172)</f>
        <v>0</v>
      </c>
    </row>
    <row r="171" s="2" customFormat="1" ht="49.05" customHeight="1">
      <c r="A171" s="40"/>
      <c r="B171" s="41"/>
      <c r="C171" s="206" t="s">
        <v>365</v>
      </c>
      <c r="D171" s="206" t="s">
        <v>172</v>
      </c>
      <c r="E171" s="207" t="s">
        <v>578</v>
      </c>
      <c r="F171" s="208" t="s">
        <v>579</v>
      </c>
      <c r="G171" s="209" t="s">
        <v>558</v>
      </c>
      <c r="H171" s="210">
        <v>22.213000000000001</v>
      </c>
      <c r="I171" s="211"/>
      <c r="J171" s="212">
        <f>ROUND(I171*H171,2)</f>
        <v>0</v>
      </c>
      <c r="K171" s="208" t="s">
        <v>176</v>
      </c>
      <c r="L171" s="46"/>
      <c r="M171" s="213" t="s">
        <v>32</v>
      </c>
      <c r="N171" s="214" t="s">
        <v>49</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177</v>
      </c>
      <c r="AT171" s="217" t="s">
        <v>172</v>
      </c>
      <c r="AU171" s="217" t="s">
        <v>178</v>
      </c>
      <c r="AY171" s="18" t="s">
        <v>168</v>
      </c>
      <c r="BE171" s="218">
        <f>IF(N171="základní",J171,0)</f>
        <v>0</v>
      </c>
      <c r="BF171" s="218">
        <f>IF(N171="snížená",J171,0)</f>
        <v>0</v>
      </c>
      <c r="BG171" s="218">
        <f>IF(N171="zákl. přenesená",J171,0)</f>
        <v>0</v>
      </c>
      <c r="BH171" s="218">
        <f>IF(N171="sníž. přenesená",J171,0)</f>
        <v>0</v>
      </c>
      <c r="BI171" s="218">
        <f>IF(N171="nulová",J171,0)</f>
        <v>0</v>
      </c>
      <c r="BJ171" s="18" t="s">
        <v>178</v>
      </c>
      <c r="BK171" s="218">
        <f>ROUND(I171*H171,2)</f>
        <v>0</v>
      </c>
      <c r="BL171" s="18" t="s">
        <v>177</v>
      </c>
      <c r="BM171" s="217" t="s">
        <v>1071</v>
      </c>
    </row>
    <row r="172" s="2" customFormat="1">
      <c r="A172" s="40"/>
      <c r="B172" s="41"/>
      <c r="C172" s="42"/>
      <c r="D172" s="219" t="s">
        <v>180</v>
      </c>
      <c r="E172" s="42"/>
      <c r="F172" s="220" t="s">
        <v>581</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8" t="s">
        <v>180</v>
      </c>
      <c r="AU172" s="18" t="s">
        <v>178</v>
      </c>
    </row>
    <row r="173" s="12" customFormat="1" ht="25.92" customHeight="1">
      <c r="A173" s="12"/>
      <c r="B173" s="190"/>
      <c r="C173" s="191"/>
      <c r="D173" s="192" t="s">
        <v>76</v>
      </c>
      <c r="E173" s="193" t="s">
        <v>582</v>
      </c>
      <c r="F173" s="193" t="s">
        <v>583</v>
      </c>
      <c r="G173" s="191"/>
      <c r="H173" s="191"/>
      <c r="I173" s="194"/>
      <c r="J173" s="195">
        <f>BK173</f>
        <v>0</v>
      </c>
      <c r="K173" s="191"/>
      <c r="L173" s="196"/>
      <c r="M173" s="197"/>
      <c r="N173" s="198"/>
      <c r="O173" s="198"/>
      <c r="P173" s="199">
        <f>P174+P181</f>
        <v>0</v>
      </c>
      <c r="Q173" s="198"/>
      <c r="R173" s="199">
        <f>R174+R181</f>
        <v>0.23074960000000003</v>
      </c>
      <c r="S173" s="198"/>
      <c r="T173" s="200">
        <f>T174+T181</f>
        <v>0</v>
      </c>
      <c r="U173" s="12"/>
      <c r="V173" s="12"/>
      <c r="W173" s="12"/>
      <c r="X173" s="12"/>
      <c r="Y173" s="12"/>
      <c r="Z173" s="12"/>
      <c r="AA173" s="12"/>
      <c r="AB173" s="12"/>
      <c r="AC173" s="12"/>
      <c r="AD173" s="12"/>
      <c r="AE173" s="12"/>
      <c r="AR173" s="201" t="s">
        <v>178</v>
      </c>
      <c r="AT173" s="202" t="s">
        <v>76</v>
      </c>
      <c r="AU173" s="202" t="s">
        <v>77</v>
      </c>
      <c r="AY173" s="201" t="s">
        <v>168</v>
      </c>
      <c r="BK173" s="203">
        <f>BK174+BK181</f>
        <v>0</v>
      </c>
    </row>
    <row r="174" s="12" customFormat="1" ht="22.8" customHeight="1">
      <c r="A174" s="12"/>
      <c r="B174" s="190"/>
      <c r="C174" s="191"/>
      <c r="D174" s="192" t="s">
        <v>76</v>
      </c>
      <c r="E174" s="204" t="s">
        <v>584</v>
      </c>
      <c r="F174" s="204" t="s">
        <v>585</v>
      </c>
      <c r="G174" s="191"/>
      <c r="H174" s="191"/>
      <c r="I174" s="194"/>
      <c r="J174" s="205">
        <f>BK174</f>
        <v>0</v>
      </c>
      <c r="K174" s="191"/>
      <c r="L174" s="196"/>
      <c r="M174" s="197"/>
      <c r="N174" s="198"/>
      <c r="O174" s="198"/>
      <c r="P174" s="199">
        <f>SUM(P175:P180)</f>
        <v>0</v>
      </c>
      <c r="Q174" s="198"/>
      <c r="R174" s="199">
        <f>SUM(R175:R180)</f>
        <v>0.041496000000000005</v>
      </c>
      <c r="S174" s="198"/>
      <c r="T174" s="200">
        <f>SUM(T175:T180)</f>
        <v>0</v>
      </c>
      <c r="U174" s="12"/>
      <c r="V174" s="12"/>
      <c r="W174" s="12"/>
      <c r="X174" s="12"/>
      <c r="Y174" s="12"/>
      <c r="Z174" s="12"/>
      <c r="AA174" s="12"/>
      <c r="AB174" s="12"/>
      <c r="AC174" s="12"/>
      <c r="AD174" s="12"/>
      <c r="AE174" s="12"/>
      <c r="AR174" s="201" t="s">
        <v>178</v>
      </c>
      <c r="AT174" s="202" t="s">
        <v>76</v>
      </c>
      <c r="AU174" s="202" t="s">
        <v>85</v>
      </c>
      <c r="AY174" s="201" t="s">
        <v>168</v>
      </c>
      <c r="BK174" s="203">
        <f>SUM(BK175:BK180)</f>
        <v>0</v>
      </c>
    </row>
    <row r="175" s="2" customFormat="1" ht="37.8" customHeight="1">
      <c r="A175" s="40"/>
      <c r="B175" s="41"/>
      <c r="C175" s="206" t="s">
        <v>8</v>
      </c>
      <c r="D175" s="206" t="s">
        <v>172</v>
      </c>
      <c r="E175" s="207" t="s">
        <v>1072</v>
      </c>
      <c r="F175" s="208" t="s">
        <v>1073</v>
      </c>
      <c r="G175" s="209" t="s">
        <v>175</v>
      </c>
      <c r="H175" s="210">
        <v>83.980000000000004</v>
      </c>
      <c r="I175" s="211"/>
      <c r="J175" s="212">
        <f>ROUND(I175*H175,2)</f>
        <v>0</v>
      </c>
      <c r="K175" s="208" t="s">
        <v>176</v>
      </c>
      <c r="L175" s="46"/>
      <c r="M175" s="213" t="s">
        <v>32</v>
      </c>
      <c r="N175" s="214" t="s">
        <v>49</v>
      </c>
      <c r="O175" s="86"/>
      <c r="P175" s="215">
        <f>O175*H175</f>
        <v>0</v>
      </c>
      <c r="Q175" s="215">
        <v>0.00040000000000000002</v>
      </c>
      <c r="R175" s="215">
        <f>Q175*H175</f>
        <v>0.033592000000000004</v>
      </c>
      <c r="S175" s="215">
        <v>0</v>
      </c>
      <c r="T175" s="216">
        <f>S175*H175</f>
        <v>0</v>
      </c>
      <c r="U175" s="40"/>
      <c r="V175" s="40"/>
      <c r="W175" s="40"/>
      <c r="X175" s="40"/>
      <c r="Y175" s="40"/>
      <c r="Z175" s="40"/>
      <c r="AA175" s="40"/>
      <c r="AB175" s="40"/>
      <c r="AC175" s="40"/>
      <c r="AD175" s="40"/>
      <c r="AE175" s="40"/>
      <c r="AR175" s="217" t="s">
        <v>319</v>
      </c>
      <c r="AT175" s="217" t="s">
        <v>172</v>
      </c>
      <c r="AU175" s="217" t="s">
        <v>178</v>
      </c>
      <c r="AY175" s="18" t="s">
        <v>168</v>
      </c>
      <c r="BE175" s="218">
        <f>IF(N175="základní",J175,0)</f>
        <v>0</v>
      </c>
      <c r="BF175" s="218">
        <f>IF(N175="snížená",J175,0)</f>
        <v>0</v>
      </c>
      <c r="BG175" s="218">
        <f>IF(N175="zákl. přenesená",J175,0)</f>
        <v>0</v>
      </c>
      <c r="BH175" s="218">
        <f>IF(N175="sníž. přenesená",J175,0)</f>
        <v>0</v>
      </c>
      <c r="BI175" s="218">
        <f>IF(N175="nulová",J175,0)</f>
        <v>0</v>
      </c>
      <c r="BJ175" s="18" t="s">
        <v>178</v>
      </c>
      <c r="BK175" s="218">
        <f>ROUND(I175*H175,2)</f>
        <v>0</v>
      </c>
      <c r="BL175" s="18" t="s">
        <v>319</v>
      </c>
      <c r="BM175" s="217" t="s">
        <v>1074</v>
      </c>
    </row>
    <row r="176" s="14" customFormat="1">
      <c r="A176" s="14"/>
      <c r="B176" s="234"/>
      <c r="C176" s="235"/>
      <c r="D176" s="219" t="s">
        <v>182</v>
      </c>
      <c r="E176" s="236" t="s">
        <v>32</v>
      </c>
      <c r="F176" s="237" t="s">
        <v>1075</v>
      </c>
      <c r="G176" s="235"/>
      <c r="H176" s="238">
        <v>83.980000000000004</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182</v>
      </c>
      <c r="AU176" s="244" t="s">
        <v>178</v>
      </c>
      <c r="AV176" s="14" t="s">
        <v>178</v>
      </c>
      <c r="AW176" s="14" t="s">
        <v>39</v>
      </c>
      <c r="AX176" s="14" t="s">
        <v>85</v>
      </c>
      <c r="AY176" s="244" t="s">
        <v>168</v>
      </c>
    </row>
    <row r="177" s="2" customFormat="1" ht="24.15" customHeight="1">
      <c r="A177" s="40"/>
      <c r="B177" s="41"/>
      <c r="C177" s="206" t="s">
        <v>324</v>
      </c>
      <c r="D177" s="206" t="s">
        <v>172</v>
      </c>
      <c r="E177" s="207" t="s">
        <v>1076</v>
      </c>
      <c r="F177" s="208" t="s">
        <v>1077</v>
      </c>
      <c r="G177" s="209" t="s">
        <v>278</v>
      </c>
      <c r="H177" s="210">
        <v>49.399999999999999</v>
      </c>
      <c r="I177" s="211"/>
      <c r="J177" s="212">
        <f>ROUND(I177*H177,2)</f>
        <v>0</v>
      </c>
      <c r="K177" s="208" t="s">
        <v>176</v>
      </c>
      <c r="L177" s="46"/>
      <c r="M177" s="213" t="s">
        <v>32</v>
      </c>
      <c r="N177" s="214" t="s">
        <v>49</v>
      </c>
      <c r="O177" s="86"/>
      <c r="P177" s="215">
        <f>O177*H177</f>
        <v>0</v>
      </c>
      <c r="Q177" s="215">
        <v>0.00016000000000000001</v>
      </c>
      <c r="R177" s="215">
        <f>Q177*H177</f>
        <v>0.0079039999999999996</v>
      </c>
      <c r="S177" s="215">
        <v>0</v>
      </c>
      <c r="T177" s="216">
        <f>S177*H177</f>
        <v>0</v>
      </c>
      <c r="U177" s="40"/>
      <c r="V177" s="40"/>
      <c r="W177" s="40"/>
      <c r="X177" s="40"/>
      <c r="Y177" s="40"/>
      <c r="Z177" s="40"/>
      <c r="AA177" s="40"/>
      <c r="AB177" s="40"/>
      <c r="AC177" s="40"/>
      <c r="AD177" s="40"/>
      <c r="AE177" s="40"/>
      <c r="AR177" s="217" t="s">
        <v>319</v>
      </c>
      <c r="AT177" s="217" t="s">
        <v>172</v>
      </c>
      <c r="AU177" s="217" t="s">
        <v>178</v>
      </c>
      <c r="AY177" s="18" t="s">
        <v>168</v>
      </c>
      <c r="BE177" s="218">
        <f>IF(N177="základní",J177,0)</f>
        <v>0</v>
      </c>
      <c r="BF177" s="218">
        <f>IF(N177="snížená",J177,0)</f>
        <v>0</v>
      </c>
      <c r="BG177" s="218">
        <f>IF(N177="zákl. přenesená",J177,0)</f>
        <v>0</v>
      </c>
      <c r="BH177" s="218">
        <f>IF(N177="sníž. přenesená",J177,0)</f>
        <v>0</v>
      </c>
      <c r="BI177" s="218">
        <f>IF(N177="nulová",J177,0)</f>
        <v>0</v>
      </c>
      <c r="BJ177" s="18" t="s">
        <v>178</v>
      </c>
      <c r="BK177" s="218">
        <f>ROUND(I177*H177,2)</f>
        <v>0</v>
      </c>
      <c r="BL177" s="18" t="s">
        <v>319</v>
      </c>
      <c r="BM177" s="217" t="s">
        <v>1078</v>
      </c>
    </row>
    <row r="178" s="14" customFormat="1">
      <c r="A178" s="14"/>
      <c r="B178" s="234"/>
      <c r="C178" s="235"/>
      <c r="D178" s="219" t="s">
        <v>182</v>
      </c>
      <c r="E178" s="236" t="s">
        <v>32</v>
      </c>
      <c r="F178" s="237" t="s">
        <v>1079</v>
      </c>
      <c r="G178" s="235"/>
      <c r="H178" s="238">
        <v>49.399999999999999</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182</v>
      </c>
      <c r="AU178" s="244" t="s">
        <v>178</v>
      </c>
      <c r="AV178" s="14" t="s">
        <v>178</v>
      </c>
      <c r="AW178" s="14" t="s">
        <v>39</v>
      </c>
      <c r="AX178" s="14" t="s">
        <v>85</v>
      </c>
      <c r="AY178" s="244" t="s">
        <v>168</v>
      </c>
    </row>
    <row r="179" s="2" customFormat="1" ht="49.05" customHeight="1">
      <c r="A179" s="40"/>
      <c r="B179" s="41"/>
      <c r="C179" s="206" t="s">
        <v>319</v>
      </c>
      <c r="D179" s="206" t="s">
        <v>172</v>
      </c>
      <c r="E179" s="207" t="s">
        <v>597</v>
      </c>
      <c r="F179" s="208" t="s">
        <v>598</v>
      </c>
      <c r="G179" s="209" t="s">
        <v>599</v>
      </c>
      <c r="H179" s="266"/>
      <c r="I179" s="211"/>
      <c r="J179" s="212">
        <f>ROUND(I179*H179,2)</f>
        <v>0</v>
      </c>
      <c r="K179" s="208" t="s">
        <v>176</v>
      </c>
      <c r="L179" s="46"/>
      <c r="M179" s="213" t="s">
        <v>32</v>
      </c>
      <c r="N179" s="214" t="s">
        <v>49</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319</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319</v>
      </c>
      <c r="BM179" s="217" t="s">
        <v>1080</v>
      </c>
    </row>
    <row r="180" s="2" customFormat="1">
      <c r="A180" s="40"/>
      <c r="B180" s="41"/>
      <c r="C180" s="42"/>
      <c r="D180" s="219" t="s">
        <v>180</v>
      </c>
      <c r="E180" s="42"/>
      <c r="F180" s="220" t="s">
        <v>601</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2" customFormat="1" ht="22.8" customHeight="1">
      <c r="A181" s="12"/>
      <c r="B181" s="190"/>
      <c r="C181" s="191"/>
      <c r="D181" s="192" t="s">
        <v>76</v>
      </c>
      <c r="E181" s="204" t="s">
        <v>955</v>
      </c>
      <c r="F181" s="204" t="s">
        <v>956</v>
      </c>
      <c r="G181" s="191"/>
      <c r="H181" s="191"/>
      <c r="I181" s="194"/>
      <c r="J181" s="205">
        <f>BK181</f>
        <v>0</v>
      </c>
      <c r="K181" s="191"/>
      <c r="L181" s="196"/>
      <c r="M181" s="197"/>
      <c r="N181" s="198"/>
      <c r="O181" s="198"/>
      <c r="P181" s="199">
        <f>SUM(P182:P194)</f>
        <v>0</v>
      </c>
      <c r="Q181" s="198"/>
      <c r="R181" s="199">
        <f>SUM(R182:R194)</f>
        <v>0.18925360000000002</v>
      </c>
      <c r="S181" s="198"/>
      <c r="T181" s="200">
        <f>SUM(T182:T194)</f>
        <v>0</v>
      </c>
      <c r="U181" s="12"/>
      <c r="V181" s="12"/>
      <c r="W181" s="12"/>
      <c r="X181" s="12"/>
      <c r="Y181" s="12"/>
      <c r="Z181" s="12"/>
      <c r="AA181" s="12"/>
      <c r="AB181" s="12"/>
      <c r="AC181" s="12"/>
      <c r="AD181" s="12"/>
      <c r="AE181" s="12"/>
      <c r="AR181" s="201" t="s">
        <v>178</v>
      </c>
      <c r="AT181" s="202" t="s">
        <v>76</v>
      </c>
      <c r="AU181" s="202" t="s">
        <v>85</v>
      </c>
      <c r="AY181" s="201" t="s">
        <v>168</v>
      </c>
      <c r="BK181" s="203">
        <f>SUM(BK182:BK194)</f>
        <v>0</v>
      </c>
    </row>
    <row r="182" s="2" customFormat="1" ht="24.15" customHeight="1">
      <c r="A182" s="40"/>
      <c r="B182" s="41"/>
      <c r="C182" s="206" t="s">
        <v>376</v>
      </c>
      <c r="D182" s="206" t="s">
        <v>172</v>
      </c>
      <c r="E182" s="207" t="s">
        <v>958</v>
      </c>
      <c r="F182" s="208" t="s">
        <v>959</v>
      </c>
      <c r="G182" s="209" t="s">
        <v>175</v>
      </c>
      <c r="H182" s="210">
        <v>234.08000000000001</v>
      </c>
      <c r="I182" s="211"/>
      <c r="J182" s="212">
        <f>ROUND(I182*H182,2)</f>
        <v>0</v>
      </c>
      <c r="K182" s="208" t="s">
        <v>176</v>
      </c>
      <c r="L182" s="46"/>
      <c r="M182" s="213" t="s">
        <v>32</v>
      </c>
      <c r="N182" s="214" t="s">
        <v>49</v>
      </c>
      <c r="O182" s="86"/>
      <c r="P182" s="215">
        <f>O182*H182</f>
        <v>0</v>
      </c>
      <c r="Q182" s="215">
        <v>0.00020000000000000001</v>
      </c>
      <c r="R182" s="215">
        <f>Q182*H182</f>
        <v>0.046816000000000003</v>
      </c>
      <c r="S182" s="215">
        <v>0</v>
      </c>
      <c r="T182" s="216">
        <f>S182*H182</f>
        <v>0</v>
      </c>
      <c r="U182" s="40"/>
      <c r="V182" s="40"/>
      <c r="W182" s="40"/>
      <c r="X182" s="40"/>
      <c r="Y182" s="40"/>
      <c r="Z182" s="40"/>
      <c r="AA182" s="40"/>
      <c r="AB182" s="40"/>
      <c r="AC182" s="40"/>
      <c r="AD182" s="40"/>
      <c r="AE182" s="40"/>
      <c r="AR182" s="217" t="s">
        <v>319</v>
      </c>
      <c r="AT182" s="217" t="s">
        <v>172</v>
      </c>
      <c r="AU182" s="217" t="s">
        <v>178</v>
      </c>
      <c r="AY182" s="18" t="s">
        <v>168</v>
      </c>
      <c r="BE182" s="218">
        <f>IF(N182="základní",J182,0)</f>
        <v>0</v>
      </c>
      <c r="BF182" s="218">
        <f>IF(N182="snížená",J182,0)</f>
        <v>0</v>
      </c>
      <c r="BG182" s="218">
        <f>IF(N182="zákl. přenesená",J182,0)</f>
        <v>0</v>
      </c>
      <c r="BH182" s="218">
        <f>IF(N182="sníž. přenesená",J182,0)</f>
        <v>0</v>
      </c>
      <c r="BI182" s="218">
        <f>IF(N182="nulová",J182,0)</f>
        <v>0</v>
      </c>
      <c r="BJ182" s="18" t="s">
        <v>178</v>
      </c>
      <c r="BK182" s="218">
        <f>ROUND(I182*H182,2)</f>
        <v>0</v>
      </c>
      <c r="BL182" s="18" t="s">
        <v>319</v>
      </c>
      <c r="BM182" s="217" t="s">
        <v>1081</v>
      </c>
    </row>
    <row r="183" s="13" customFormat="1">
      <c r="A183" s="13"/>
      <c r="B183" s="224"/>
      <c r="C183" s="225"/>
      <c r="D183" s="219" t="s">
        <v>182</v>
      </c>
      <c r="E183" s="226" t="s">
        <v>32</v>
      </c>
      <c r="F183" s="227" t="s">
        <v>1029</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1030</v>
      </c>
      <c r="G184" s="235"/>
      <c r="H184" s="238">
        <v>234.08000000000001</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85</v>
      </c>
      <c r="AY184" s="244" t="s">
        <v>168</v>
      </c>
    </row>
    <row r="185" s="2" customFormat="1" ht="37.8" customHeight="1">
      <c r="A185" s="40"/>
      <c r="B185" s="41"/>
      <c r="C185" s="206" t="s">
        <v>380</v>
      </c>
      <c r="D185" s="206" t="s">
        <v>172</v>
      </c>
      <c r="E185" s="207" t="s">
        <v>962</v>
      </c>
      <c r="F185" s="208" t="s">
        <v>963</v>
      </c>
      <c r="G185" s="209" t="s">
        <v>175</v>
      </c>
      <c r="H185" s="210">
        <v>234.08000000000001</v>
      </c>
      <c r="I185" s="211"/>
      <c r="J185" s="212">
        <f>ROUND(I185*H185,2)</f>
        <v>0</v>
      </c>
      <c r="K185" s="208" t="s">
        <v>176</v>
      </c>
      <c r="L185" s="46"/>
      <c r="M185" s="213" t="s">
        <v>32</v>
      </c>
      <c r="N185" s="214" t="s">
        <v>49</v>
      </c>
      <c r="O185" s="86"/>
      <c r="P185" s="215">
        <f>O185*H185</f>
        <v>0</v>
      </c>
      <c r="Q185" s="215">
        <v>0.00020000000000000001</v>
      </c>
      <c r="R185" s="215">
        <f>Q185*H185</f>
        <v>0.046816000000000003</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1082</v>
      </c>
    </row>
    <row r="186" s="2" customFormat="1" ht="24.15" customHeight="1">
      <c r="A186" s="40"/>
      <c r="B186" s="41"/>
      <c r="C186" s="206" t="s">
        <v>390</v>
      </c>
      <c r="D186" s="206" t="s">
        <v>172</v>
      </c>
      <c r="E186" s="207" t="s">
        <v>1083</v>
      </c>
      <c r="F186" s="208" t="s">
        <v>1084</v>
      </c>
      <c r="G186" s="209" t="s">
        <v>175</v>
      </c>
      <c r="H186" s="210">
        <v>167.86000000000001</v>
      </c>
      <c r="I186" s="211"/>
      <c r="J186" s="212">
        <f>ROUND(I186*H186,2)</f>
        <v>0</v>
      </c>
      <c r="K186" s="208" t="s">
        <v>176</v>
      </c>
      <c r="L186" s="46"/>
      <c r="M186" s="213" t="s">
        <v>32</v>
      </c>
      <c r="N186" s="214" t="s">
        <v>49</v>
      </c>
      <c r="O186" s="86"/>
      <c r="P186" s="215">
        <f>O186*H186</f>
        <v>0</v>
      </c>
      <c r="Q186" s="215">
        <v>0.00016000000000000001</v>
      </c>
      <c r="R186" s="215">
        <f>Q186*H186</f>
        <v>0.026857600000000006</v>
      </c>
      <c r="S186" s="215">
        <v>0</v>
      </c>
      <c r="T186" s="216">
        <f>S186*H186</f>
        <v>0</v>
      </c>
      <c r="U186" s="40"/>
      <c r="V186" s="40"/>
      <c r="W186" s="40"/>
      <c r="X186" s="40"/>
      <c r="Y186" s="40"/>
      <c r="Z186" s="40"/>
      <c r="AA186" s="40"/>
      <c r="AB186" s="40"/>
      <c r="AC186" s="40"/>
      <c r="AD186" s="40"/>
      <c r="AE186" s="40"/>
      <c r="AR186" s="217" t="s">
        <v>319</v>
      </c>
      <c r="AT186" s="217" t="s">
        <v>172</v>
      </c>
      <c r="AU186" s="217" t="s">
        <v>178</v>
      </c>
      <c r="AY186" s="18" t="s">
        <v>168</v>
      </c>
      <c r="BE186" s="218">
        <f>IF(N186="základní",J186,0)</f>
        <v>0</v>
      </c>
      <c r="BF186" s="218">
        <f>IF(N186="snížená",J186,0)</f>
        <v>0</v>
      </c>
      <c r="BG186" s="218">
        <f>IF(N186="zákl. přenesená",J186,0)</f>
        <v>0</v>
      </c>
      <c r="BH186" s="218">
        <f>IF(N186="sníž. přenesená",J186,0)</f>
        <v>0</v>
      </c>
      <c r="BI186" s="218">
        <f>IF(N186="nulová",J186,0)</f>
        <v>0</v>
      </c>
      <c r="BJ186" s="18" t="s">
        <v>178</v>
      </c>
      <c r="BK186" s="218">
        <f>ROUND(I186*H186,2)</f>
        <v>0</v>
      </c>
      <c r="BL186" s="18" t="s">
        <v>319</v>
      </c>
      <c r="BM186" s="217" t="s">
        <v>1085</v>
      </c>
    </row>
    <row r="187" s="13" customFormat="1">
      <c r="A187" s="13"/>
      <c r="B187" s="224"/>
      <c r="C187" s="225"/>
      <c r="D187" s="219" t="s">
        <v>182</v>
      </c>
      <c r="E187" s="226" t="s">
        <v>32</v>
      </c>
      <c r="F187" s="227" t="s">
        <v>1035</v>
      </c>
      <c r="G187" s="225"/>
      <c r="H187" s="226" t="s">
        <v>32</v>
      </c>
      <c r="I187" s="228"/>
      <c r="J187" s="225"/>
      <c r="K187" s="225"/>
      <c r="L187" s="229"/>
      <c r="M187" s="230"/>
      <c r="N187" s="231"/>
      <c r="O187" s="231"/>
      <c r="P187" s="231"/>
      <c r="Q187" s="231"/>
      <c r="R187" s="231"/>
      <c r="S187" s="231"/>
      <c r="T187" s="232"/>
      <c r="U187" s="13"/>
      <c r="V187" s="13"/>
      <c r="W187" s="13"/>
      <c r="X187" s="13"/>
      <c r="Y187" s="13"/>
      <c r="Z187" s="13"/>
      <c r="AA187" s="13"/>
      <c r="AB187" s="13"/>
      <c r="AC187" s="13"/>
      <c r="AD187" s="13"/>
      <c r="AE187" s="13"/>
      <c r="AT187" s="233" t="s">
        <v>182</v>
      </c>
      <c r="AU187" s="233" t="s">
        <v>178</v>
      </c>
      <c r="AV187" s="13" t="s">
        <v>85</v>
      </c>
      <c r="AW187" s="13" t="s">
        <v>39</v>
      </c>
      <c r="AX187" s="13" t="s">
        <v>77</v>
      </c>
      <c r="AY187" s="233" t="s">
        <v>168</v>
      </c>
    </row>
    <row r="188" s="14" customFormat="1">
      <c r="A188" s="14"/>
      <c r="B188" s="234"/>
      <c r="C188" s="235"/>
      <c r="D188" s="219" t="s">
        <v>182</v>
      </c>
      <c r="E188" s="236" t="s">
        <v>32</v>
      </c>
      <c r="F188" s="237" t="s">
        <v>1036</v>
      </c>
      <c r="G188" s="235"/>
      <c r="H188" s="238">
        <v>167.86000000000001</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85</v>
      </c>
      <c r="AY188" s="244" t="s">
        <v>168</v>
      </c>
    </row>
    <row r="189" s="2" customFormat="1" ht="14.4" customHeight="1">
      <c r="A189" s="40"/>
      <c r="B189" s="41"/>
      <c r="C189" s="256" t="s">
        <v>384</v>
      </c>
      <c r="D189" s="256" t="s">
        <v>210</v>
      </c>
      <c r="E189" s="257" t="s">
        <v>1086</v>
      </c>
      <c r="F189" s="258" t="s">
        <v>1087</v>
      </c>
      <c r="G189" s="259" t="s">
        <v>1001</v>
      </c>
      <c r="H189" s="260">
        <v>67.144000000000005</v>
      </c>
      <c r="I189" s="261"/>
      <c r="J189" s="262">
        <f>ROUND(I189*H189,2)</f>
        <v>0</v>
      </c>
      <c r="K189" s="258" t="s">
        <v>32</v>
      </c>
      <c r="L189" s="263"/>
      <c r="M189" s="264" t="s">
        <v>32</v>
      </c>
      <c r="N189" s="265" t="s">
        <v>49</v>
      </c>
      <c r="O189" s="86"/>
      <c r="P189" s="215">
        <f>O189*H189</f>
        <v>0</v>
      </c>
      <c r="Q189" s="215">
        <v>0.001</v>
      </c>
      <c r="R189" s="215">
        <f>Q189*H189</f>
        <v>0.067144000000000009</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1088</v>
      </c>
    </row>
    <row r="190" s="13" customFormat="1">
      <c r="A190" s="13"/>
      <c r="B190" s="224"/>
      <c r="C190" s="225"/>
      <c r="D190" s="219" t="s">
        <v>182</v>
      </c>
      <c r="E190" s="226" t="s">
        <v>32</v>
      </c>
      <c r="F190" s="227" t="s">
        <v>1035</v>
      </c>
      <c r="G190" s="225"/>
      <c r="H190" s="226" t="s">
        <v>32</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182</v>
      </c>
      <c r="AU190" s="233" t="s">
        <v>178</v>
      </c>
      <c r="AV190" s="13" t="s">
        <v>85</v>
      </c>
      <c r="AW190" s="13" t="s">
        <v>39</v>
      </c>
      <c r="AX190" s="13" t="s">
        <v>77</v>
      </c>
      <c r="AY190" s="233" t="s">
        <v>168</v>
      </c>
    </row>
    <row r="191" s="14" customFormat="1">
      <c r="A191" s="14"/>
      <c r="B191" s="234"/>
      <c r="C191" s="235"/>
      <c r="D191" s="219" t="s">
        <v>182</v>
      </c>
      <c r="E191" s="236" t="s">
        <v>32</v>
      </c>
      <c r="F191" s="237" t="s">
        <v>1089</v>
      </c>
      <c r="G191" s="235"/>
      <c r="H191" s="238">
        <v>67.144000000000005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85</v>
      </c>
      <c r="AY191" s="244" t="s">
        <v>168</v>
      </c>
    </row>
    <row r="192" s="2" customFormat="1" ht="24.15" customHeight="1">
      <c r="A192" s="40"/>
      <c r="B192" s="41"/>
      <c r="C192" s="206" t="s">
        <v>395</v>
      </c>
      <c r="D192" s="206" t="s">
        <v>172</v>
      </c>
      <c r="E192" s="207" t="s">
        <v>1090</v>
      </c>
      <c r="F192" s="208" t="s">
        <v>1091</v>
      </c>
      <c r="G192" s="209" t="s">
        <v>175</v>
      </c>
      <c r="H192" s="210">
        <v>162</v>
      </c>
      <c r="I192" s="211"/>
      <c r="J192" s="212">
        <f>ROUND(I192*H192,2)</f>
        <v>0</v>
      </c>
      <c r="K192" s="208" t="s">
        <v>176</v>
      </c>
      <c r="L192" s="46"/>
      <c r="M192" s="213" t="s">
        <v>32</v>
      </c>
      <c r="N192" s="214" t="s">
        <v>49</v>
      </c>
      <c r="O192" s="86"/>
      <c r="P192" s="215">
        <f>O192*H192</f>
        <v>0</v>
      </c>
      <c r="Q192" s="215">
        <v>1.0000000000000001E-05</v>
      </c>
      <c r="R192" s="215">
        <f>Q192*H192</f>
        <v>0.0016200000000000001</v>
      </c>
      <c r="S192" s="215">
        <v>0</v>
      </c>
      <c r="T192" s="216">
        <f>S192*H192</f>
        <v>0</v>
      </c>
      <c r="U192" s="40"/>
      <c r="V192" s="40"/>
      <c r="W192" s="40"/>
      <c r="X192" s="40"/>
      <c r="Y192" s="40"/>
      <c r="Z192" s="40"/>
      <c r="AA192" s="40"/>
      <c r="AB192" s="40"/>
      <c r="AC192" s="40"/>
      <c r="AD192" s="40"/>
      <c r="AE192" s="40"/>
      <c r="AR192" s="217" t="s">
        <v>319</v>
      </c>
      <c r="AT192" s="217" t="s">
        <v>172</v>
      </c>
      <c r="AU192" s="217" t="s">
        <v>178</v>
      </c>
      <c r="AY192" s="18" t="s">
        <v>168</v>
      </c>
      <c r="BE192" s="218">
        <f>IF(N192="základní",J192,0)</f>
        <v>0</v>
      </c>
      <c r="BF192" s="218">
        <f>IF(N192="snížená",J192,0)</f>
        <v>0</v>
      </c>
      <c r="BG192" s="218">
        <f>IF(N192="zákl. přenesená",J192,0)</f>
        <v>0</v>
      </c>
      <c r="BH192" s="218">
        <f>IF(N192="sníž. přenesená",J192,0)</f>
        <v>0</v>
      </c>
      <c r="BI192" s="218">
        <f>IF(N192="nulová",J192,0)</f>
        <v>0</v>
      </c>
      <c r="BJ192" s="18" t="s">
        <v>178</v>
      </c>
      <c r="BK192" s="218">
        <f>ROUND(I192*H192,2)</f>
        <v>0</v>
      </c>
      <c r="BL192" s="18" t="s">
        <v>319</v>
      </c>
      <c r="BM192" s="217" t="s">
        <v>1092</v>
      </c>
    </row>
    <row r="193" s="13" customFormat="1">
      <c r="A193" s="13"/>
      <c r="B193" s="224"/>
      <c r="C193" s="225"/>
      <c r="D193" s="219" t="s">
        <v>182</v>
      </c>
      <c r="E193" s="226" t="s">
        <v>32</v>
      </c>
      <c r="F193" s="227" t="s">
        <v>1053</v>
      </c>
      <c r="G193" s="225"/>
      <c r="H193" s="226" t="s">
        <v>32</v>
      </c>
      <c r="I193" s="228"/>
      <c r="J193" s="225"/>
      <c r="K193" s="225"/>
      <c r="L193" s="229"/>
      <c r="M193" s="230"/>
      <c r="N193" s="231"/>
      <c r="O193" s="231"/>
      <c r="P193" s="231"/>
      <c r="Q193" s="231"/>
      <c r="R193" s="231"/>
      <c r="S193" s="231"/>
      <c r="T193" s="232"/>
      <c r="U193" s="13"/>
      <c r="V193" s="13"/>
      <c r="W193" s="13"/>
      <c r="X193" s="13"/>
      <c r="Y193" s="13"/>
      <c r="Z193" s="13"/>
      <c r="AA193" s="13"/>
      <c r="AB193" s="13"/>
      <c r="AC193" s="13"/>
      <c r="AD193" s="13"/>
      <c r="AE193" s="13"/>
      <c r="AT193" s="233" t="s">
        <v>182</v>
      </c>
      <c r="AU193" s="233" t="s">
        <v>178</v>
      </c>
      <c r="AV193" s="13" t="s">
        <v>85</v>
      </c>
      <c r="AW193" s="13" t="s">
        <v>39</v>
      </c>
      <c r="AX193" s="13" t="s">
        <v>77</v>
      </c>
      <c r="AY193" s="233" t="s">
        <v>168</v>
      </c>
    </row>
    <row r="194" s="14" customFormat="1">
      <c r="A194" s="14"/>
      <c r="B194" s="234"/>
      <c r="C194" s="235"/>
      <c r="D194" s="219" t="s">
        <v>182</v>
      </c>
      <c r="E194" s="236" t="s">
        <v>32</v>
      </c>
      <c r="F194" s="237" t="s">
        <v>1054</v>
      </c>
      <c r="G194" s="235"/>
      <c r="H194" s="238">
        <v>162</v>
      </c>
      <c r="I194" s="239"/>
      <c r="J194" s="235"/>
      <c r="K194" s="235"/>
      <c r="L194" s="240"/>
      <c r="M194" s="267"/>
      <c r="N194" s="268"/>
      <c r="O194" s="268"/>
      <c r="P194" s="268"/>
      <c r="Q194" s="268"/>
      <c r="R194" s="268"/>
      <c r="S194" s="268"/>
      <c r="T194" s="269"/>
      <c r="U194" s="14"/>
      <c r="V194" s="14"/>
      <c r="W194" s="14"/>
      <c r="X194" s="14"/>
      <c r="Y194" s="14"/>
      <c r="Z194" s="14"/>
      <c r="AA194" s="14"/>
      <c r="AB194" s="14"/>
      <c r="AC194" s="14"/>
      <c r="AD194" s="14"/>
      <c r="AE194" s="14"/>
      <c r="AT194" s="244" t="s">
        <v>182</v>
      </c>
      <c r="AU194" s="244" t="s">
        <v>178</v>
      </c>
      <c r="AV194" s="14" t="s">
        <v>178</v>
      </c>
      <c r="AW194" s="14" t="s">
        <v>39</v>
      </c>
      <c r="AX194" s="14" t="s">
        <v>85</v>
      </c>
      <c r="AY194" s="244" t="s">
        <v>168</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B0T3Nfu0pNTXTY+Zwj5mcBw+v9XTivvLhqbnSpMJwKUeA3OdytdV/8oRk4njx2VnUJLI/J2s9nrybh2FJSfLNg==" hashValue="P4Ykj7SY1hYVsVWzjyEoW8d/sf0yAbGuMBBm7DcIYZKFkFSXhXOJV8kG/eO0nKg0MbxDxvcG34s6NiDHpzolxA==" algorithmName="SHA-512" password="CC35"/>
  <autoFilter ref="C90:K194"/>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1093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ROUND((SUM(BE87:BE192)),  2)</f>
        <v>0</v>
      </c>
      <c r="G33" s="40"/>
      <c r="H33" s="40"/>
      <c r="I33" s="150">
        <v>0.20999999999999999</v>
      </c>
      <c r="J33" s="149">
        <f>ROUND(((SUM(BE87:BE192))*I33),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ROUND((SUM(BF87:BF192)),  2)</f>
        <v>0</v>
      </c>
      <c r="G34" s="40"/>
      <c r="H34" s="40"/>
      <c r="I34" s="150">
        <v>0.14999999999999999</v>
      </c>
      <c r="J34" s="149">
        <f>ROUND(((SUM(BF87:BF192))*I34),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ROUND((SUM(BG87:BG192)),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ROUND((SUM(BH87:BH192)),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ROUND((SUM(BI87:BI192)),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 Sionkova 1507/2 - výměna střešní krytiny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J87</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J88</f>
        <v>0</v>
      </c>
      <c r="K60" s="168"/>
      <c r="L60" s="172"/>
      <c r="S60" s="9"/>
      <c r="T60" s="9"/>
      <c r="U60" s="9"/>
      <c r="V60" s="9"/>
      <c r="W60" s="9"/>
      <c r="X60" s="9"/>
      <c r="Y60" s="9"/>
      <c r="Z60" s="9"/>
      <c r="AA60" s="9"/>
      <c r="AB60" s="9"/>
      <c r="AC60" s="9"/>
      <c r="AD60" s="9"/>
      <c r="AE60" s="9"/>
    </row>
    <row r="61" s="10" customFormat="1" ht="19.92" customHeight="1">
      <c r="A61" s="10"/>
      <c r="B61" s="173"/>
      <c r="C61" s="174"/>
      <c r="D61" s="175" t="s">
        <v>139</v>
      </c>
      <c r="E61" s="176"/>
      <c r="F61" s="176"/>
      <c r="G61" s="176"/>
      <c r="H61" s="176"/>
      <c r="I61" s="176"/>
      <c r="J61" s="177">
        <f>J89</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141</v>
      </c>
      <c r="E62" s="170"/>
      <c r="F62" s="170"/>
      <c r="G62" s="170"/>
      <c r="H62" s="170"/>
      <c r="I62" s="170"/>
      <c r="J62" s="171">
        <f>J102</f>
        <v>0</v>
      </c>
      <c r="K62" s="168"/>
      <c r="L62" s="172"/>
      <c r="S62" s="9"/>
      <c r="T62" s="9"/>
      <c r="U62" s="9"/>
      <c r="V62" s="9"/>
      <c r="W62" s="9"/>
      <c r="X62" s="9"/>
      <c r="Y62" s="9"/>
      <c r="Z62" s="9"/>
      <c r="AA62" s="9"/>
      <c r="AB62" s="9"/>
      <c r="AC62" s="9"/>
      <c r="AD62" s="9"/>
      <c r="AE62" s="9"/>
    </row>
    <row r="63" s="10" customFormat="1" ht="19.92" customHeight="1">
      <c r="A63" s="10"/>
      <c r="B63" s="173"/>
      <c r="C63" s="174"/>
      <c r="D63" s="175" t="s">
        <v>143</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145</v>
      </c>
      <c r="E64" s="176"/>
      <c r="F64" s="176"/>
      <c r="G64" s="176"/>
      <c r="H64" s="176"/>
      <c r="I64" s="176"/>
      <c r="J64" s="177">
        <f>J106</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146</v>
      </c>
      <c r="E65" s="176"/>
      <c r="F65" s="176"/>
      <c r="G65" s="176"/>
      <c r="H65" s="176"/>
      <c r="I65" s="176"/>
      <c r="J65" s="177">
        <f>J133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1094</v>
      </c>
      <c r="E66" s="176"/>
      <c r="F66" s="176"/>
      <c r="G66" s="176"/>
      <c r="H66" s="176"/>
      <c r="I66" s="176"/>
      <c r="J66" s="177">
        <f>J169</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148</v>
      </c>
      <c r="E67" s="176"/>
      <c r="F67" s="176"/>
      <c r="G67" s="176"/>
      <c r="H67" s="176"/>
      <c r="I67" s="176"/>
      <c r="J67" s="177">
        <f>J182</f>
        <v>0</v>
      </c>
      <c r="K67" s="174"/>
      <c r="L67" s="178"/>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4" t="s">
        <v>153</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Sionkova 1507/2</v>
      </c>
      <c r="F77" s="33"/>
      <c r="G77" s="33"/>
      <c r="H77" s="33"/>
      <c r="I77" s="42"/>
      <c r="J77" s="42"/>
      <c r="K77" s="42"/>
      <c r="L77" s="136"/>
      <c r="S77" s="40"/>
      <c r="T77" s="40"/>
      <c r="U77" s="40"/>
      <c r="V77" s="40"/>
      <c r="W77" s="40"/>
      <c r="X77" s="40"/>
      <c r="Y77" s="40"/>
      <c r="Z77" s="40"/>
      <c r="AA77" s="40"/>
      <c r="AB77" s="40"/>
      <c r="AC77" s="40"/>
      <c r="AD77" s="40"/>
      <c r="AE77" s="40"/>
    </row>
    <row r="78" s="2" customFormat="1" ht="12" customHeight="1">
      <c r="A78" s="40"/>
      <c r="B78" s="41"/>
      <c r="C78" s="33" t="s">
        <v>124</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03 Sionkova 1507/2 - výměna střešní krytiny</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F12</f>
        <v>ulice Sionkova a ulice 8. března</v>
      </c>
      <c r="G81" s="42"/>
      <c r="H81" s="42"/>
      <c r="I81" s="33" t="s">
        <v>24</v>
      </c>
      <c r="J81" s="74" t="str">
        <f>IF(J12="","",J12)</f>
        <v>8. 12. 2020</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E15</f>
        <v>Statutární město Ostrava, obvod Slezská Ostrava</v>
      </c>
      <c r="G83" s="42"/>
      <c r="H83" s="42"/>
      <c r="I83" s="33" t="s">
        <v>37</v>
      </c>
      <c r="J83" s="38" t="str">
        <f>E21</f>
        <v>Made 4 BIM s.r.o.</v>
      </c>
      <c r="K83" s="42"/>
      <c r="L83" s="136"/>
      <c r="S83" s="40"/>
      <c r="T83" s="40"/>
      <c r="U83" s="40"/>
      <c r="V83" s="40"/>
      <c r="W83" s="40"/>
      <c r="X83" s="40"/>
      <c r="Y83" s="40"/>
      <c r="Z83" s="40"/>
      <c r="AA83" s="40"/>
      <c r="AB83" s="40"/>
      <c r="AC83" s="40"/>
      <c r="AD83" s="40"/>
      <c r="AE83" s="40"/>
    </row>
    <row r="84" s="2" customFormat="1" ht="15.15" customHeight="1">
      <c r="A84" s="40"/>
      <c r="B84" s="41"/>
      <c r="C84" s="33" t="s">
        <v>35</v>
      </c>
      <c r="D84" s="42"/>
      <c r="E84" s="42"/>
      <c r="F84" s="28" t="str">
        <f>IF(E18="","",E18)</f>
        <v>Vyplň údaj</v>
      </c>
      <c r="G84" s="42"/>
      <c r="H84" s="42"/>
      <c r="I84" s="33" t="s">
        <v>40</v>
      </c>
      <c r="J84" s="38" t="str">
        <f>E24</f>
        <v>Made 4 BIM s.r.o.</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154</v>
      </c>
      <c r="D86" s="182" t="s">
        <v>62</v>
      </c>
      <c r="E86" s="182" t="s">
        <v>58</v>
      </c>
      <c r="F86" s="182" t="s">
        <v>59</v>
      </c>
      <c r="G86" s="182" t="s">
        <v>155</v>
      </c>
      <c r="H86" s="182" t="s">
        <v>156</v>
      </c>
      <c r="I86" s="182" t="s">
        <v>157</v>
      </c>
      <c r="J86" s="182" t="s">
        <v>131</v>
      </c>
      <c r="K86" s="183" t="s">
        <v>158</v>
      </c>
      <c r="L86" s="184"/>
      <c r="M86" s="94" t="s">
        <v>32</v>
      </c>
      <c r="N86" s="95" t="s">
        <v>47</v>
      </c>
      <c r="O86" s="95" t="s">
        <v>159</v>
      </c>
      <c r="P86" s="95" t="s">
        <v>160</v>
      </c>
      <c r="Q86" s="95" t="s">
        <v>161</v>
      </c>
      <c r="R86" s="95" t="s">
        <v>162</v>
      </c>
      <c r="S86" s="95" t="s">
        <v>163</v>
      </c>
      <c r="T86" s="96" t="s">
        <v>164</v>
      </c>
      <c r="U86" s="179"/>
      <c r="V86" s="179"/>
      <c r="W86" s="179"/>
      <c r="X86" s="179"/>
      <c r="Y86" s="179"/>
      <c r="Z86" s="179"/>
      <c r="AA86" s="179"/>
      <c r="AB86" s="179"/>
      <c r="AC86" s="179"/>
      <c r="AD86" s="179"/>
      <c r="AE86" s="179"/>
    </row>
    <row r="87" s="2" customFormat="1" ht="22.8" customHeight="1">
      <c r="A87" s="40"/>
      <c r="B87" s="41"/>
      <c r="C87" s="101" t="s">
        <v>165</v>
      </c>
      <c r="D87" s="42"/>
      <c r="E87" s="42"/>
      <c r="F87" s="42"/>
      <c r="G87" s="42"/>
      <c r="H87" s="42"/>
      <c r="I87" s="42"/>
      <c r="J87" s="185">
        <f>BK87</f>
        <v>0</v>
      </c>
      <c r="K87" s="42"/>
      <c r="L87" s="46"/>
      <c r="M87" s="97"/>
      <c r="N87" s="186"/>
      <c r="O87" s="98"/>
      <c r="P87" s="187">
        <f>P88+P102</f>
        <v>0</v>
      </c>
      <c r="Q87" s="98"/>
      <c r="R87" s="187">
        <f>R88+R102</f>
        <v>5.6386954700000009</v>
      </c>
      <c r="S87" s="98"/>
      <c r="T87" s="188">
        <f>T88+T102</f>
        <v>6.2826280000000008</v>
      </c>
      <c r="U87" s="40"/>
      <c r="V87" s="40"/>
      <c r="W87" s="40"/>
      <c r="X87" s="40"/>
      <c r="Y87" s="40"/>
      <c r="Z87" s="40"/>
      <c r="AA87" s="40"/>
      <c r="AB87" s="40"/>
      <c r="AC87" s="40"/>
      <c r="AD87" s="40"/>
      <c r="AE87" s="40"/>
      <c r="AT87" s="18" t="s">
        <v>76</v>
      </c>
      <c r="AU87" s="18" t="s">
        <v>132</v>
      </c>
      <c r="BK87" s="189">
        <f>BK88+BK102</f>
        <v>0</v>
      </c>
    </row>
    <row r="88" s="12" customFormat="1" ht="25.92" customHeight="1">
      <c r="A88" s="12"/>
      <c r="B88" s="190"/>
      <c r="C88" s="191"/>
      <c r="D88" s="192" t="s">
        <v>76</v>
      </c>
      <c r="E88" s="193" t="s">
        <v>166</v>
      </c>
      <c r="F88" s="193" t="s">
        <v>167</v>
      </c>
      <c r="G88" s="191"/>
      <c r="H88" s="191"/>
      <c r="I88" s="194"/>
      <c r="J88" s="195">
        <f>BK88</f>
        <v>0</v>
      </c>
      <c r="K88" s="191"/>
      <c r="L88" s="196"/>
      <c r="M88" s="197"/>
      <c r="N88" s="198"/>
      <c r="O88" s="198"/>
      <c r="P88" s="199">
        <f>P89</f>
        <v>0</v>
      </c>
      <c r="Q88" s="198"/>
      <c r="R88" s="199">
        <f>R89</f>
        <v>0</v>
      </c>
      <c r="S88" s="198"/>
      <c r="T88" s="200">
        <f>T89</f>
        <v>0</v>
      </c>
      <c r="U88" s="12"/>
      <c r="V88" s="12"/>
      <c r="W88" s="12"/>
      <c r="X88" s="12"/>
      <c r="Y88" s="12"/>
      <c r="Z88" s="12"/>
      <c r="AA88" s="12"/>
      <c r="AB88" s="12"/>
      <c r="AC88" s="12"/>
      <c r="AD88" s="12"/>
      <c r="AE88" s="12"/>
      <c r="AR88" s="201" t="s">
        <v>85</v>
      </c>
      <c r="AT88" s="202" t="s">
        <v>76</v>
      </c>
      <c r="AU88" s="202" t="s">
        <v>77</v>
      </c>
      <c r="AY88" s="201" t="s">
        <v>168</v>
      </c>
      <c r="BK88" s="203">
        <f>BK89</f>
        <v>0</v>
      </c>
    </row>
    <row r="89" s="12" customFormat="1" ht="22.8" customHeight="1">
      <c r="A89" s="12"/>
      <c r="B89" s="190"/>
      <c r="C89" s="191"/>
      <c r="D89" s="192" t="s">
        <v>76</v>
      </c>
      <c r="E89" s="204" t="s">
        <v>554</v>
      </c>
      <c r="F89" s="204" t="s">
        <v>555</v>
      </c>
      <c r="G89" s="191"/>
      <c r="H89" s="191"/>
      <c r="I89" s="194"/>
      <c r="J89" s="205">
        <f>BK89</f>
        <v>0</v>
      </c>
      <c r="K89" s="191"/>
      <c r="L89" s="196"/>
      <c r="M89" s="197"/>
      <c r="N89" s="198"/>
      <c r="O89" s="198"/>
      <c r="P89" s="199">
        <f>SUM(P90:P101)</f>
        <v>0</v>
      </c>
      <c r="Q89" s="198"/>
      <c r="R89" s="199">
        <f>SUM(R90:R101)</f>
        <v>0</v>
      </c>
      <c r="S89" s="198"/>
      <c r="T89" s="200">
        <f>SUM(T90:T101)</f>
        <v>0</v>
      </c>
      <c r="U89" s="12"/>
      <c r="V89" s="12"/>
      <c r="W89" s="12"/>
      <c r="X89" s="12"/>
      <c r="Y89" s="12"/>
      <c r="Z89" s="12"/>
      <c r="AA89" s="12"/>
      <c r="AB89" s="12"/>
      <c r="AC89" s="12"/>
      <c r="AD89" s="12"/>
      <c r="AE89" s="12"/>
      <c r="AR89" s="201" t="s">
        <v>85</v>
      </c>
      <c r="AT89" s="202" t="s">
        <v>76</v>
      </c>
      <c r="AU89" s="202" t="s">
        <v>85</v>
      </c>
      <c r="AY89" s="201" t="s">
        <v>168</v>
      </c>
      <c r="BK89" s="203">
        <f>SUM(BK90:BK101)</f>
        <v>0</v>
      </c>
    </row>
    <row r="90" s="2" customFormat="1" ht="37.8" customHeight="1">
      <c r="A90" s="40"/>
      <c r="B90" s="41"/>
      <c r="C90" s="206" t="s">
        <v>85</v>
      </c>
      <c r="D90" s="206" t="s">
        <v>172</v>
      </c>
      <c r="E90" s="207" t="s">
        <v>556</v>
      </c>
      <c r="F90" s="208" t="s">
        <v>557</v>
      </c>
      <c r="G90" s="209" t="s">
        <v>558</v>
      </c>
      <c r="H90" s="210">
        <v>6.2830000000000004</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177</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177</v>
      </c>
      <c r="BM90" s="217" t="s">
        <v>1095</v>
      </c>
    </row>
    <row r="91" s="2" customFormat="1">
      <c r="A91" s="40"/>
      <c r="B91" s="41"/>
      <c r="C91" s="42"/>
      <c r="D91" s="219" t="s">
        <v>180</v>
      </c>
      <c r="E91" s="42"/>
      <c r="F91" s="220" t="s">
        <v>560</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62.7" customHeight="1">
      <c r="A92" s="40"/>
      <c r="B92" s="41"/>
      <c r="C92" s="206" t="s">
        <v>178</v>
      </c>
      <c r="D92" s="206" t="s">
        <v>172</v>
      </c>
      <c r="E92" s="207" t="s">
        <v>1096</v>
      </c>
      <c r="F92" s="208" t="s">
        <v>1097</v>
      </c>
      <c r="G92" s="209" t="s">
        <v>558</v>
      </c>
      <c r="H92" s="210">
        <v>6.2830000000000004</v>
      </c>
      <c r="I92" s="211"/>
      <c r="J92" s="212">
        <f>ROUND(I92*H92,2)</f>
        <v>0</v>
      </c>
      <c r="K92" s="208" t="s">
        <v>176</v>
      </c>
      <c r="L92" s="46"/>
      <c r="M92" s="213" t="s">
        <v>32</v>
      </c>
      <c r="N92" s="214" t="s">
        <v>49</v>
      </c>
      <c r="O92" s="86"/>
      <c r="P92" s="215">
        <f>O92*H92</f>
        <v>0</v>
      </c>
      <c r="Q92" s="215">
        <v>0</v>
      </c>
      <c r="R92" s="215">
        <f>Q92*H92</f>
        <v>0</v>
      </c>
      <c r="S92" s="215">
        <v>0</v>
      </c>
      <c r="T92" s="216">
        <f>S92*H92</f>
        <v>0</v>
      </c>
      <c r="U92" s="40"/>
      <c r="V92" s="40"/>
      <c r="W92" s="40"/>
      <c r="X92" s="40"/>
      <c r="Y92" s="40"/>
      <c r="Z92" s="40"/>
      <c r="AA92" s="40"/>
      <c r="AB92" s="40"/>
      <c r="AC92" s="40"/>
      <c r="AD92" s="40"/>
      <c r="AE92" s="40"/>
      <c r="AR92" s="217" t="s">
        <v>177</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177</v>
      </c>
      <c r="BM92" s="217" t="s">
        <v>1098</v>
      </c>
    </row>
    <row r="93" s="2" customFormat="1">
      <c r="A93" s="40"/>
      <c r="B93" s="41"/>
      <c r="C93" s="42"/>
      <c r="D93" s="219" t="s">
        <v>180</v>
      </c>
      <c r="E93" s="42"/>
      <c r="F93" s="220" t="s">
        <v>560</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24.15" customHeight="1">
      <c r="A94" s="40"/>
      <c r="B94" s="41"/>
      <c r="C94" s="206" t="s">
        <v>205</v>
      </c>
      <c r="D94" s="206" t="s">
        <v>172</v>
      </c>
      <c r="E94" s="207" t="s">
        <v>562</v>
      </c>
      <c r="F94" s="208" t="s">
        <v>563</v>
      </c>
      <c r="G94" s="209" t="s">
        <v>558</v>
      </c>
      <c r="H94" s="210">
        <v>6.2830000000000004</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1099</v>
      </c>
    </row>
    <row r="95" s="2" customFormat="1">
      <c r="A95" s="40"/>
      <c r="B95" s="41"/>
      <c r="C95" s="42"/>
      <c r="D95" s="219" t="s">
        <v>180</v>
      </c>
      <c r="E95" s="42"/>
      <c r="F95" s="220" t="s">
        <v>565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2" customFormat="1" ht="37.8" customHeight="1">
      <c r="A96" s="40"/>
      <c r="B96" s="41"/>
      <c r="C96" s="206" t="s">
        <v>177</v>
      </c>
      <c r="D96" s="206" t="s">
        <v>172</v>
      </c>
      <c r="E96" s="207" t="s">
        <v>566</v>
      </c>
      <c r="F96" s="208" t="s">
        <v>567</v>
      </c>
      <c r="G96" s="209" t="s">
        <v>558</v>
      </c>
      <c r="H96" s="210">
        <v>87.962000000000003</v>
      </c>
      <c r="I96" s="211"/>
      <c r="J96" s="212">
        <f>ROUND(I96*H96,2)</f>
        <v>0</v>
      </c>
      <c r="K96" s="208" t="s">
        <v>176</v>
      </c>
      <c r="L96" s="46"/>
      <c r="M96" s="213" t="s">
        <v>32</v>
      </c>
      <c r="N96" s="214" t="s">
        <v>49</v>
      </c>
      <c r="O96" s="86"/>
      <c r="P96" s="215">
        <f>O96*H96</f>
        <v>0</v>
      </c>
      <c r="Q96" s="215">
        <v>0</v>
      </c>
      <c r="R96" s="215">
        <f>Q96*H96</f>
        <v>0</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1100</v>
      </c>
    </row>
    <row r="97" s="2" customFormat="1">
      <c r="A97" s="40"/>
      <c r="B97" s="41"/>
      <c r="C97" s="42"/>
      <c r="D97" s="219" t="s">
        <v>180</v>
      </c>
      <c r="E97" s="42"/>
      <c r="F97" s="220" t="s">
        <v>565</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14" customFormat="1">
      <c r="A98" s="14"/>
      <c r="B98" s="234"/>
      <c r="C98" s="235"/>
      <c r="D98" s="219" t="s">
        <v>182</v>
      </c>
      <c r="E98" s="235"/>
      <c r="F98" s="237" t="s">
        <v>1101</v>
      </c>
      <c r="G98" s="235"/>
      <c r="H98" s="238">
        <v>87.962000000000003</v>
      </c>
      <c r="I98" s="239"/>
      <c r="J98" s="235"/>
      <c r="K98" s="235"/>
      <c r="L98" s="240"/>
      <c r="M98" s="241"/>
      <c r="N98" s="242"/>
      <c r="O98" s="242"/>
      <c r="P98" s="242"/>
      <c r="Q98" s="242"/>
      <c r="R98" s="242"/>
      <c r="S98" s="242"/>
      <c r="T98" s="243"/>
      <c r="U98" s="14"/>
      <c r="V98" s="14"/>
      <c r="W98" s="14"/>
      <c r="X98" s="14"/>
      <c r="Y98" s="14"/>
      <c r="Z98" s="14"/>
      <c r="AA98" s="14"/>
      <c r="AB98" s="14"/>
      <c r="AC98" s="14"/>
      <c r="AD98" s="14"/>
      <c r="AE98" s="14"/>
      <c r="AT98" s="244" t="s">
        <v>182</v>
      </c>
      <c r="AU98" s="244" t="s">
        <v>178</v>
      </c>
      <c r="AV98" s="14" t="s">
        <v>178</v>
      </c>
      <c r="AW98" s="14" t="s">
        <v>4</v>
      </c>
      <c r="AX98" s="14" t="s">
        <v>85</v>
      </c>
      <c r="AY98" s="244" t="s">
        <v>168</v>
      </c>
    </row>
    <row r="99" s="2" customFormat="1" ht="37.8" customHeight="1">
      <c r="A99" s="40"/>
      <c r="B99" s="41"/>
      <c r="C99" s="206" t="s">
        <v>216</v>
      </c>
      <c r="D99" s="206" t="s">
        <v>172</v>
      </c>
      <c r="E99" s="207" t="s">
        <v>571</v>
      </c>
      <c r="F99" s="208" t="s">
        <v>572</v>
      </c>
      <c r="G99" s="209" t="s">
        <v>558</v>
      </c>
      <c r="H99" s="210">
        <v>6.2830000000000004</v>
      </c>
      <c r="I99" s="211"/>
      <c r="J99" s="212">
        <f>ROUND(I99*H99,2)</f>
        <v>0</v>
      </c>
      <c r="K99" s="208" t="s">
        <v>176</v>
      </c>
      <c r="L99" s="46"/>
      <c r="M99" s="213" t="s">
        <v>32</v>
      </c>
      <c r="N99" s="214" t="s">
        <v>49</v>
      </c>
      <c r="O99" s="86"/>
      <c r="P99" s="215">
        <f>O99*H99</f>
        <v>0</v>
      </c>
      <c r="Q99" s="215">
        <v>0</v>
      </c>
      <c r="R99" s="215">
        <f>Q99*H99</f>
        <v>0</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1102</v>
      </c>
    </row>
    <row r="100" s="2" customFormat="1">
      <c r="A100" s="40"/>
      <c r="B100" s="41"/>
      <c r="C100" s="42"/>
      <c r="D100" s="219" t="s">
        <v>180</v>
      </c>
      <c r="E100" s="42"/>
      <c r="F100" s="220" t="s">
        <v>574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14" customFormat="1">
      <c r="A101" s="14"/>
      <c r="B101" s="234"/>
      <c r="C101" s="235"/>
      <c r="D101" s="219" t="s">
        <v>182</v>
      </c>
      <c r="E101" s="236" t="s">
        <v>32</v>
      </c>
      <c r="F101" s="237" t="s">
        <v>1103</v>
      </c>
      <c r="G101" s="235"/>
      <c r="H101" s="238">
        <v>6.2830000000000004</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12" customFormat="1" ht="25.92" customHeight="1">
      <c r="A102" s="12"/>
      <c r="B102" s="190"/>
      <c r="C102" s="191"/>
      <c r="D102" s="192" t="s">
        <v>76</v>
      </c>
      <c r="E102" s="193" t="s">
        <v>582</v>
      </c>
      <c r="F102" s="193" t="s">
        <v>583</v>
      </c>
      <c r="G102" s="191"/>
      <c r="H102" s="191"/>
      <c r="I102" s="194"/>
      <c r="J102" s="195">
        <f>BK102</f>
        <v>0</v>
      </c>
      <c r="K102" s="191"/>
      <c r="L102" s="196"/>
      <c r="M102" s="197"/>
      <c r="N102" s="198"/>
      <c r="O102" s="198"/>
      <c r="P102" s="199">
        <f>P103+P106+P133+P169+P182</f>
        <v>0</v>
      </c>
      <c r="Q102" s="198"/>
      <c r="R102" s="199">
        <f>R103+R106+R133+R169+R182</f>
        <v>5.6386954700000009</v>
      </c>
      <c r="S102" s="198"/>
      <c r="T102" s="200">
        <f>T103+T106+T133+T169+T182</f>
        <v>6.2826280000000008</v>
      </c>
      <c r="U102" s="12"/>
      <c r="V102" s="12"/>
      <c r="W102" s="12"/>
      <c r="X102" s="12"/>
      <c r="Y102" s="12"/>
      <c r="Z102" s="12"/>
      <c r="AA102" s="12"/>
      <c r="AB102" s="12"/>
      <c r="AC102" s="12"/>
      <c r="AD102" s="12"/>
      <c r="AE102" s="12"/>
      <c r="AR102" s="201" t="s">
        <v>178</v>
      </c>
      <c r="AT102" s="202" t="s">
        <v>76</v>
      </c>
      <c r="AU102" s="202" t="s">
        <v>77</v>
      </c>
      <c r="AY102" s="201" t="s">
        <v>168</v>
      </c>
      <c r="BK102" s="203">
        <f>BK103+BK106+BK133+BK169+BK182</f>
        <v>0</v>
      </c>
    </row>
    <row r="103" s="12" customFormat="1" ht="22.8" customHeight="1">
      <c r="A103" s="12"/>
      <c r="B103" s="190"/>
      <c r="C103" s="191"/>
      <c r="D103" s="192" t="s">
        <v>76</v>
      </c>
      <c r="E103" s="204" t="s">
        <v>602</v>
      </c>
      <c r="F103" s="204" t="s">
        <v>603</v>
      </c>
      <c r="G103" s="191"/>
      <c r="H103" s="191"/>
      <c r="I103" s="194"/>
      <c r="J103" s="205">
        <f>BK103</f>
        <v>0</v>
      </c>
      <c r="K103" s="191"/>
      <c r="L103" s="196"/>
      <c r="M103" s="197"/>
      <c r="N103" s="198"/>
      <c r="O103" s="198"/>
      <c r="P103" s="199">
        <f>SUM(P104:P105)</f>
        <v>0</v>
      </c>
      <c r="Q103" s="198"/>
      <c r="R103" s="199">
        <f>SUM(R104:R105)</f>
        <v>0</v>
      </c>
      <c r="S103" s="198"/>
      <c r="T103" s="200">
        <f>SUM(T104:T105)</f>
        <v>1.5525</v>
      </c>
      <c r="U103" s="12"/>
      <c r="V103" s="12"/>
      <c r="W103" s="12"/>
      <c r="X103" s="12"/>
      <c r="Y103" s="12"/>
      <c r="Z103" s="12"/>
      <c r="AA103" s="12"/>
      <c r="AB103" s="12"/>
      <c r="AC103" s="12"/>
      <c r="AD103" s="12"/>
      <c r="AE103" s="12"/>
      <c r="AR103" s="201" t="s">
        <v>178</v>
      </c>
      <c r="AT103" s="202" t="s">
        <v>76</v>
      </c>
      <c r="AU103" s="202" t="s">
        <v>85</v>
      </c>
      <c r="AY103" s="201" t="s">
        <v>168</v>
      </c>
      <c r="BK103" s="203">
        <f>SUM(BK104:BK105)</f>
        <v>0</v>
      </c>
    </row>
    <row r="104" s="2" customFormat="1" ht="24.15" customHeight="1">
      <c r="A104" s="40"/>
      <c r="B104" s="41"/>
      <c r="C104" s="206" t="s">
        <v>169</v>
      </c>
      <c r="D104" s="206" t="s">
        <v>172</v>
      </c>
      <c r="E104" s="207" t="s">
        <v>1104</v>
      </c>
      <c r="F104" s="208" t="s">
        <v>1105</v>
      </c>
      <c r="G104" s="209" t="s">
        <v>175</v>
      </c>
      <c r="H104" s="210">
        <v>258.60000000000002</v>
      </c>
      <c r="I104" s="211"/>
      <c r="J104" s="212">
        <f>ROUND(I104*H104,2)</f>
        <v>0</v>
      </c>
      <c r="K104" s="208" t="s">
        <v>176</v>
      </c>
      <c r="L104" s="46"/>
      <c r="M104" s="213" t="s">
        <v>32</v>
      </c>
      <c r="N104" s="214" t="s">
        <v>49</v>
      </c>
      <c r="O104" s="86"/>
      <c r="P104" s="215">
        <f>O104*H104</f>
        <v>0</v>
      </c>
      <c r="Q104" s="215">
        <v>0</v>
      </c>
      <c r="R104" s="215">
        <f>Q104*H104</f>
        <v>0</v>
      </c>
      <c r="S104" s="215">
        <v>0.0060000000000000001</v>
      </c>
      <c r="T104" s="216">
        <f>S104*H104</f>
        <v>1.5516000000000001</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1106</v>
      </c>
    </row>
    <row r="105" s="2" customFormat="1" ht="24.15" customHeight="1">
      <c r="A105" s="40"/>
      <c r="B105" s="41"/>
      <c r="C105" s="206" t="s">
        <v>259</v>
      </c>
      <c r="D105" s="206" t="s">
        <v>172</v>
      </c>
      <c r="E105" s="207" t="s">
        <v>1107</v>
      </c>
      <c r="F105" s="208" t="s">
        <v>1108</v>
      </c>
      <c r="G105" s="209" t="s">
        <v>715</v>
      </c>
      <c r="H105" s="210">
        <v>3</v>
      </c>
      <c r="I105" s="211"/>
      <c r="J105" s="212">
        <f>ROUND(I105*H105,2)</f>
        <v>0</v>
      </c>
      <c r="K105" s="208" t="s">
        <v>176</v>
      </c>
      <c r="L105" s="46"/>
      <c r="M105" s="213" t="s">
        <v>32</v>
      </c>
      <c r="N105" s="214" t="s">
        <v>49</v>
      </c>
      <c r="O105" s="86"/>
      <c r="P105" s="215">
        <f>O105*H105</f>
        <v>0</v>
      </c>
      <c r="Q105" s="215">
        <v>0</v>
      </c>
      <c r="R105" s="215">
        <f>Q105*H105</f>
        <v>0</v>
      </c>
      <c r="S105" s="215">
        <v>0.00029999999999999997</v>
      </c>
      <c r="T105" s="216">
        <f>S105*H105</f>
        <v>0.00089999999999999998</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1109</v>
      </c>
    </row>
    <row r="106" s="12" customFormat="1" ht="22.8" customHeight="1">
      <c r="A106" s="12"/>
      <c r="B106" s="190"/>
      <c r="C106" s="191"/>
      <c r="D106" s="192" t="s">
        <v>76</v>
      </c>
      <c r="E106" s="204" t="s">
        <v>649</v>
      </c>
      <c r="F106" s="204" t="s">
        <v>650</v>
      </c>
      <c r="G106" s="191"/>
      <c r="H106" s="191"/>
      <c r="I106" s="194"/>
      <c r="J106" s="205">
        <f>BK106</f>
        <v>0</v>
      </c>
      <c r="K106" s="191"/>
      <c r="L106" s="196"/>
      <c r="M106" s="197"/>
      <c r="N106" s="198"/>
      <c r="O106" s="198"/>
      <c r="P106" s="199">
        <f>SUM(P107:P132)</f>
        <v>0</v>
      </c>
      <c r="Q106" s="198"/>
      <c r="R106" s="199">
        <f>SUM(R107:R132)</f>
        <v>2.8575235700000006</v>
      </c>
      <c r="S106" s="198"/>
      <c r="T106" s="200">
        <f>SUM(T107:T132)</f>
        <v>2.5230000000000001</v>
      </c>
      <c r="U106" s="12"/>
      <c r="V106" s="12"/>
      <c r="W106" s="12"/>
      <c r="X106" s="12"/>
      <c r="Y106" s="12"/>
      <c r="Z106" s="12"/>
      <c r="AA106" s="12"/>
      <c r="AB106" s="12"/>
      <c r="AC106" s="12"/>
      <c r="AD106" s="12"/>
      <c r="AE106" s="12"/>
      <c r="AR106" s="201" t="s">
        <v>178</v>
      </c>
      <c r="AT106" s="202" t="s">
        <v>76</v>
      </c>
      <c r="AU106" s="202" t="s">
        <v>85</v>
      </c>
      <c r="AY106" s="201" t="s">
        <v>168</v>
      </c>
      <c r="BK106" s="203">
        <f>SUM(BK107:BK132)</f>
        <v>0</v>
      </c>
    </row>
    <row r="107" s="2" customFormat="1" ht="37.8" customHeight="1">
      <c r="A107" s="40"/>
      <c r="B107" s="41"/>
      <c r="C107" s="206" t="s">
        <v>213</v>
      </c>
      <c r="D107" s="206" t="s">
        <v>172</v>
      </c>
      <c r="E107" s="207" t="s">
        <v>1110</v>
      </c>
      <c r="F107" s="208" t="s">
        <v>1111</v>
      </c>
      <c r="G107" s="209" t="s">
        <v>973</v>
      </c>
      <c r="H107" s="210">
        <v>13.800000000000001</v>
      </c>
      <c r="I107" s="211"/>
      <c r="J107" s="212">
        <f>ROUND(I107*H107,2)</f>
        <v>0</v>
      </c>
      <c r="K107" s="208" t="s">
        <v>176</v>
      </c>
      <c r="L107" s="46"/>
      <c r="M107" s="213" t="s">
        <v>32</v>
      </c>
      <c r="N107" s="214" t="s">
        <v>49</v>
      </c>
      <c r="O107" s="86"/>
      <c r="P107" s="215">
        <f>O107*H107</f>
        <v>0</v>
      </c>
      <c r="Q107" s="215">
        <v>0.00122</v>
      </c>
      <c r="R107" s="215">
        <f>Q107*H107</f>
        <v>0.016836</v>
      </c>
      <c r="S107" s="215">
        <v>0</v>
      </c>
      <c r="T107" s="216">
        <f>S107*H107</f>
        <v>0</v>
      </c>
      <c r="U107" s="40"/>
      <c r="V107" s="40"/>
      <c r="W107" s="40"/>
      <c r="X107" s="40"/>
      <c r="Y107" s="40"/>
      <c r="Z107" s="40"/>
      <c r="AA107" s="40"/>
      <c r="AB107" s="40"/>
      <c r="AC107" s="40"/>
      <c r="AD107" s="40"/>
      <c r="AE107" s="40"/>
      <c r="AR107" s="217" t="s">
        <v>319</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319</v>
      </c>
      <c r="BM107" s="217" t="s">
        <v>1112</v>
      </c>
    </row>
    <row r="108" s="2" customFormat="1">
      <c r="A108" s="40"/>
      <c r="B108" s="41"/>
      <c r="C108" s="42"/>
      <c r="D108" s="219" t="s">
        <v>180</v>
      </c>
      <c r="E108" s="42"/>
      <c r="F108" s="220" t="s">
        <v>1113</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2" customFormat="1" ht="37.8" customHeight="1">
      <c r="A109" s="40"/>
      <c r="B109" s="41"/>
      <c r="C109" s="206" t="s">
        <v>268</v>
      </c>
      <c r="D109" s="206" t="s">
        <v>172</v>
      </c>
      <c r="E109" s="207" t="s">
        <v>1114</v>
      </c>
      <c r="F109" s="208" t="s">
        <v>1115</v>
      </c>
      <c r="G109" s="209" t="s">
        <v>278</v>
      </c>
      <c r="H109" s="210">
        <v>45</v>
      </c>
      <c r="I109" s="211"/>
      <c r="J109" s="212">
        <f>ROUND(I109*H109,2)</f>
        <v>0</v>
      </c>
      <c r="K109" s="208" t="s">
        <v>176</v>
      </c>
      <c r="L109" s="46"/>
      <c r="M109" s="213" t="s">
        <v>32</v>
      </c>
      <c r="N109" s="214" t="s">
        <v>49</v>
      </c>
      <c r="O109" s="86"/>
      <c r="P109" s="215">
        <f>O109*H109</f>
        <v>0</v>
      </c>
      <c r="Q109" s="215">
        <v>0</v>
      </c>
      <c r="R109" s="215">
        <f>Q109*H109</f>
        <v>0</v>
      </c>
      <c r="S109" s="215">
        <v>0.01584</v>
      </c>
      <c r="T109" s="216">
        <f>S109*H109</f>
        <v>0.71279999999999999</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1116</v>
      </c>
    </row>
    <row r="110" s="2" customFormat="1">
      <c r="A110" s="40"/>
      <c r="B110" s="41"/>
      <c r="C110" s="42"/>
      <c r="D110" s="219" t="s">
        <v>180</v>
      </c>
      <c r="E110" s="42"/>
      <c r="F110" s="220" t="s">
        <v>1117</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24.15" customHeight="1">
      <c r="A111" s="40"/>
      <c r="B111" s="41"/>
      <c r="C111" s="206" t="s">
        <v>275</v>
      </c>
      <c r="D111" s="206" t="s">
        <v>172</v>
      </c>
      <c r="E111" s="207" t="s">
        <v>1118</v>
      </c>
      <c r="F111" s="208" t="s">
        <v>1119</v>
      </c>
      <c r="G111" s="209" t="s">
        <v>278</v>
      </c>
      <c r="H111" s="210">
        <v>45</v>
      </c>
      <c r="I111" s="211"/>
      <c r="J111" s="212">
        <f>ROUND(I111*H111,2)</f>
        <v>0</v>
      </c>
      <c r="K111" s="208" t="s">
        <v>176</v>
      </c>
      <c r="L111" s="46"/>
      <c r="M111" s="213" t="s">
        <v>32</v>
      </c>
      <c r="N111" s="214" t="s">
        <v>49</v>
      </c>
      <c r="O111" s="86"/>
      <c r="P111" s="215">
        <f>O111*H111</f>
        <v>0</v>
      </c>
      <c r="Q111" s="215">
        <v>0.017520000000000001</v>
      </c>
      <c r="R111" s="215">
        <f>Q111*H111</f>
        <v>0.78839999999999999</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1120</v>
      </c>
    </row>
    <row r="112" s="2" customFormat="1">
      <c r="A112" s="40"/>
      <c r="B112" s="41"/>
      <c r="C112" s="42"/>
      <c r="D112" s="219" t="s">
        <v>180</v>
      </c>
      <c r="E112" s="42"/>
      <c r="F112" s="220" t="s">
        <v>1121</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37.8" customHeight="1">
      <c r="A113" s="40"/>
      <c r="B113" s="41"/>
      <c r="C113" s="206" t="s">
        <v>297</v>
      </c>
      <c r="D113" s="206" t="s">
        <v>172</v>
      </c>
      <c r="E113" s="207" t="s">
        <v>1122</v>
      </c>
      <c r="F113" s="208" t="s">
        <v>1123</v>
      </c>
      <c r="G113" s="209" t="s">
        <v>175</v>
      </c>
      <c r="H113" s="210">
        <v>258.60000000000002</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1124</v>
      </c>
    </row>
    <row r="114" s="2" customFormat="1">
      <c r="A114" s="40"/>
      <c r="B114" s="41"/>
      <c r="C114" s="42"/>
      <c r="D114" s="219" t="s">
        <v>180</v>
      </c>
      <c r="E114" s="42"/>
      <c r="F114" s="220" t="s">
        <v>655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24.15" customHeight="1">
      <c r="A115" s="40"/>
      <c r="B115" s="41"/>
      <c r="C115" s="256" t="s">
        <v>302</v>
      </c>
      <c r="D115" s="256" t="s">
        <v>210</v>
      </c>
      <c r="E115" s="257" t="s">
        <v>1125</v>
      </c>
      <c r="F115" s="258" t="s">
        <v>1126</v>
      </c>
      <c r="G115" s="259" t="s">
        <v>973</v>
      </c>
      <c r="H115" s="260">
        <v>1.629</v>
      </c>
      <c r="I115" s="261"/>
      <c r="J115" s="262">
        <f>ROUND(I115*H115,2)</f>
        <v>0</v>
      </c>
      <c r="K115" s="258" t="s">
        <v>176</v>
      </c>
      <c r="L115" s="263"/>
      <c r="M115" s="264" t="s">
        <v>32</v>
      </c>
      <c r="N115" s="265" t="s">
        <v>49</v>
      </c>
      <c r="O115" s="86"/>
      <c r="P115" s="215">
        <f>O115*H115</f>
        <v>0</v>
      </c>
      <c r="Q115" s="215">
        <v>0.55000000000000004</v>
      </c>
      <c r="R115" s="215">
        <f>Q115*H115</f>
        <v>0.89595000000000002</v>
      </c>
      <c r="S115" s="215">
        <v>0</v>
      </c>
      <c r="T115" s="216">
        <f>S115*H115</f>
        <v>0</v>
      </c>
      <c r="U115" s="40"/>
      <c r="V115" s="40"/>
      <c r="W115" s="40"/>
      <c r="X115" s="40"/>
      <c r="Y115" s="40"/>
      <c r="Z115" s="40"/>
      <c r="AA115" s="40"/>
      <c r="AB115" s="40"/>
      <c r="AC115" s="40"/>
      <c r="AD115" s="40"/>
      <c r="AE115" s="40"/>
      <c r="AR115" s="217" t="s">
        <v>395</v>
      </c>
      <c r="AT115" s="217" t="s">
        <v>210</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1127</v>
      </c>
    </row>
    <row r="116" s="14" customFormat="1">
      <c r="A116" s="14"/>
      <c r="B116" s="234"/>
      <c r="C116" s="235"/>
      <c r="D116" s="219" t="s">
        <v>182</v>
      </c>
      <c r="E116" s="236" t="s">
        <v>32</v>
      </c>
      <c r="F116" s="237" t="s">
        <v>1128</v>
      </c>
      <c r="G116" s="235"/>
      <c r="H116" s="238">
        <v>1.629</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85</v>
      </c>
      <c r="AY116" s="244" t="s">
        <v>168</v>
      </c>
    </row>
    <row r="117" s="2" customFormat="1" ht="24.15" customHeight="1">
      <c r="A117" s="40"/>
      <c r="B117" s="41"/>
      <c r="C117" s="206" t="s">
        <v>307</v>
      </c>
      <c r="D117" s="206" t="s">
        <v>172</v>
      </c>
      <c r="E117" s="207" t="s">
        <v>1129</v>
      </c>
      <c r="F117" s="208" t="s">
        <v>1130</v>
      </c>
      <c r="G117" s="209" t="s">
        <v>278</v>
      </c>
      <c r="H117" s="210">
        <v>646.5</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1131</v>
      </c>
    </row>
    <row r="118" s="2" customFormat="1">
      <c r="A118" s="40"/>
      <c r="B118" s="41"/>
      <c r="C118" s="42"/>
      <c r="D118" s="219" t="s">
        <v>180</v>
      </c>
      <c r="E118" s="42"/>
      <c r="F118" s="220" t="s">
        <v>655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4" customFormat="1">
      <c r="A119" s="14"/>
      <c r="B119" s="234"/>
      <c r="C119" s="235"/>
      <c r="D119" s="219" t="s">
        <v>182</v>
      </c>
      <c r="E119" s="236" t="s">
        <v>32</v>
      </c>
      <c r="F119" s="237" t="s">
        <v>1132</v>
      </c>
      <c r="G119" s="235"/>
      <c r="H119" s="238">
        <v>646.5</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182</v>
      </c>
      <c r="AU119" s="244" t="s">
        <v>178</v>
      </c>
      <c r="AV119" s="14" t="s">
        <v>178</v>
      </c>
      <c r="AW119" s="14" t="s">
        <v>39</v>
      </c>
      <c r="AX119" s="14" t="s">
        <v>85</v>
      </c>
      <c r="AY119" s="244" t="s">
        <v>168</v>
      </c>
    </row>
    <row r="120" s="2" customFormat="1" ht="24.15" customHeight="1">
      <c r="A120" s="40"/>
      <c r="B120" s="41"/>
      <c r="C120" s="256" t="s">
        <v>311</v>
      </c>
      <c r="D120" s="256" t="s">
        <v>210</v>
      </c>
      <c r="E120" s="257" t="s">
        <v>1133</v>
      </c>
      <c r="F120" s="258" t="s">
        <v>1134</v>
      </c>
      <c r="G120" s="259" t="s">
        <v>973</v>
      </c>
      <c r="H120" s="260">
        <v>1.8620000000000001</v>
      </c>
      <c r="I120" s="261"/>
      <c r="J120" s="262">
        <f>ROUND(I120*H120,2)</f>
        <v>0</v>
      </c>
      <c r="K120" s="258" t="s">
        <v>176</v>
      </c>
      <c r="L120" s="263"/>
      <c r="M120" s="264" t="s">
        <v>32</v>
      </c>
      <c r="N120" s="265" t="s">
        <v>49</v>
      </c>
      <c r="O120" s="86"/>
      <c r="P120" s="215">
        <f>O120*H120</f>
        <v>0</v>
      </c>
      <c r="Q120" s="215">
        <v>0.55000000000000004</v>
      </c>
      <c r="R120" s="215">
        <f>Q120*H120</f>
        <v>1.0241000000000002</v>
      </c>
      <c r="S120" s="215">
        <v>0</v>
      </c>
      <c r="T120" s="216">
        <f>S120*H120</f>
        <v>0</v>
      </c>
      <c r="U120" s="40"/>
      <c r="V120" s="40"/>
      <c r="W120" s="40"/>
      <c r="X120" s="40"/>
      <c r="Y120" s="40"/>
      <c r="Z120" s="40"/>
      <c r="AA120" s="40"/>
      <c r="AB120" s="40"/>
      <c r="AC120" s="40"/>
      <c r="AD120" s="40"/>
      <c r="AE120" s="40"/>
      <c r="AR120" s="217" t="s">
        <v>395</v>
      </c>
      <c r="AT120" s="217" t="s">
        <v>210</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319</v>
      </c>
      <c r="BM120" s="217" t="s">
        <v>1135</v>
      </c>
    </row>
    <row r="121" s="14" customFormat="1">
      <c r="A121" s="14"/>
      <c r="B121" s="234"/>
      <c r="C121" s="235"/>
      <c r="D121" s="219" t="s">
        <v>182</v>
      </c>
      <c r="E121" s="236" t="s">
        <v>32</v>
      </c>
      <c r="F121" s="237" t="s">
        <v>1136</v>
      </c>
      <c r="G121" s="235"/>
      <c r="H121" s="238">
        <v>1.8620000000000001</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8</v>
      </c>
      <c r="D122" s="206" t="s">
        <v>172</v>
      </c>
      <c r="E122" s="207" t="s">
        <v>1137</v>
      </c>
      <c r="F122" s="208" t="s">
        <v>1138</v>
      </c>
      <c r="G122" s="209" t="s">
        <v>175</v>
      </c>
      <c r="H122" s="210">
        <v>258.60000000000002</v>
      </c>
      <c r="I122" s="211"/>
      <c r="J122" s="212">
        <f>ROUND(I122*H122,2)</f>
        <v>0</v>
      </c>
      <c r="K122" s="208" t="s">
        <v>176</v>
      </c>
      <c r="L122" s="46"/>
      <c r="M122" s="213" t="s">
        <v>32</v>
      </c>
      <c r="N122" s="214" t="s">
        <v>49</v>
      </c>
      <c r="O122" s="86"/>
      <c r="P122" s="215">
        <f>O122*H122</f>
        <v>0</v>
      </c>
      <c r="Q122" s="215">
        <v>0</v>
      </c>
      <c r="R122" s="215">
        <f>Q122*H122</f>
        <v>0</v>
      </c>
      <c r="S122" s="215">
        <v>0.0070000000000000001</v>
      </c>
      <c r="T122" s="216">
        <f>S122*H122</f>
        <v>1.8102000000000003</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1139</v>
      </c>
    </row>
    <row r="123" s="2" customFormat="1" ht="37.8" customHeight="1">
      <c r="A123" s="40"/>
      <c r="B123" s="41"/>
      <c r="C123" s="206" t="s">
        <v>319</v>
      </c>
      <c r="D123" s="206" t="s">
        <v>172</v>
      </c>
      <c r="E123" s="207" t="s">
        <v>1140</v>
      </c>
      <c r="F123" s="208" t="s">
        <v>1141</v>
      </c>
      <c r="G123" s="209" t="s">
        <v>973</v>
      </c>
      <c r="H123" s="210">
        <v>3.4910000000000001</v>
      </c>
      <c r="I123" s="211"/>
      <c r="J123" s="212">
        <f>ROUND(I123*H123,2)</f>
        <v>0</v>
      </c>
      <c r="K123" s="208" t="s">
        <v>176</v>
      </c>
      <c r="L123" s="46"/>
      <c r="M123" s="213" t="s">
        <v>32</v>
      </c>
      <c r="N123" s="214" t="s">
        <v>49</v>
      </c>
      <c r="O123" s="86"/>
      <c r="P123" s="215">
        <f>O123*H123</f>
        <v>0</v>
      </c>
      <c r="Q123" s="215">
        <v>0.023369999999999998</v>
      </c>
      <c r="R123" s="215">
        <f>Q123*H123</f>
        <v>0.081584669999999998</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1142</v>
      </c>
    </row>
    <row r="124" s="2" customFormat="1">
      <c r="A124" s="40"/>
      <c r="B124" s="41"/>
      <c r="C124" s="42"/>
      <c r="D124" s="219" t="s">
        <v>180</v>
      </c>
      <c r="E124" s="42"/>
      <c r="F124" s="220" t="s">
        <v>1143</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8" t="s">
        <v>180</v>
      </c>
      <c r="AU124" s="18" t="s">
        <v>178</v>
      </c>
    </row>
    <row r="125" s="14" customFormat="1">
      <c r="A125" s="14"/>
      <c r="B125" s="234"/>
      <c r="C125" s="235"/>
      <c r="D125" s="219" t="s">
        <v>182</v>
      </c>
      <c r="E125" s="236" t="s">
        <v>32</v>
      </c>
      <c r="F125" s="237" t="s">
        <v>1128</v>
      </c>
      <c r="G125" s="235"/>
      <c r="H125" s="238">
        <v>1.629</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4" customFormat="1">
      <c r="A126" s="14"/>
      <c r="B126" s="234"/>
      <c r="C126" s="235"/>
      <c r="D126" s="219" t="s">
        <v>182</v>
      </c>
      <c r="E126" s="236" t="s">
        <v>32</v>
      </c>
      <c r="F126" s="237" t="s">
        <v>1136</v>
      </c>
      <c r="G126" s="235"/>
      <c r="H126" s="238">
        <v>1.8620000000000001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77</v>
      </c>
      <c r="AY126" s="244" t="s">
        <v>168</v>
      </c>
    </row>
    <row r="127" s="15" customFormat="1">
      <c r="A127" s="15"/>
      <c r="B127" s="245"/>
      <c r="C127" s="246"/>
      <c r="D127" s="219" t="s">
        <v>182</v>
      </c>
      <c r="E127" s="247" t="s">
        <v>32</v>
      </c>
      <c r="F127" s="248" t="s">
        <v>200</v>
      </c>
      <c r="G127" s="246"/>
      <c r="H127" s="249">
        <v>3.4910000000000001</v>
      </c>
      <c r="I127" s="250"/>
      <c r="J127" s="246"/>
      <c r="K127" s="246"/>
      <c r="L127" s="251"/>
      <c r="M127" s="252"/>
      <c r="N127" s="253"/>
      <c r="O127" s="253"/>
      <c r="P127" s="253"/>
      <c r="Q127" s="253"/>
      <c r="R127" s="253"/>
      <c r="S127" s="253"/>
      <c r="T127" s="254"/>
      <c r="U127" s="15"/>
      <c r="V127" s="15"/>
      <c r="W127" s="15"/>
      <c r="X127" s="15"/>
      <c r="Y127" s="15"/>
      <c r="Z127" s="15"/>
      <c r="AA127" s="15"/>
      <c r="AB127" s="15"/>
      <c r="AC127" s="15"/>
      <c r="AD127" s="15"/>
      <c r="AE127" s="15"/>
      <c r="AT127" s="255" t="s">
        <v>182</v>
      </c>
      <c r="AU127" s="255" t="s">
        <v>178</v>
      </c>
      <c r="AV127" s="15" t="s">
        <v>177</v>
      </c>
      <c r="AW127" s="15" t="s">
        <v>39</v>
      </c>
      <c r="AX127" s="15" t="s">
        <v>85</v>
      </c>
      <c r="AY127" s="255" t="s">
        <v>168</v>
      </c>
    </row>
    <row r="128" s="2" customFormat="1" ht="24.15" customHeight="1">
      <c r="A128" s="40"/>
      <c r="B128" s="41"/>
      <c r="C128" s="206" t="s">
        <v>324</v>
      </c>
      <c r="D128" s="206" t="s">
        <v>172</v>
      </c>
      <c r="E128" s="207" t="s">
        <v>1144</v>
      </c>
      <c r="F128" s="208" t="s">
        <v>1145</v>
      </c>
      <c r="G128" s="209" t="s">
        <v>973</v>
      </c>
      <c r="H128" s="210">
        <v>2.0699999999999998</v>
      </c>
      <c r="I128" s="211"/>
      <c r="J128" s="212">
        <f>ROUND(I128*H128,2)</f>
        <v>0</v>
      </c>
      <c r="K128" s="208" t="s">
        <v>176</v>
      </c>
      <c r="L128" s="46"/>
      <c r="M128" s="213" t="s">
        <v>32</v>
      </c>
      <c r="N128" s="214" t="s">
        <v>49</v>
      </c>
      <c r="O128" s="86"/>
      <c r="P128" s="215">
        <f>O128*H128</f>
        <v>0</v>
      </c>
      <c r="Q128" s="215">
        <v>0.024469999999999999</v>
      </c>
      <c r="R128" s="215">
        <f>Q128*H128</f>
        <v>0.050652899999999994</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1146</v>
      </c>
    </row>
    <row r="129" s="2" customFormat="1">
      <c r="A129" s="40"/>
      <c r="B129" s="41"/>
      <c r="C129" s="42"/>
      <c r="D129" s="219" t="s">
        <v>180</v>
      </c>
      <c r="E129" s="42"/>
      <c r="F129" s="220" t="s">
        <v>1147</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4" customFormat="1">
      <c r="A130" s="14"/>
      <c r="B130" s="234"/>
      <c r="C130" s="235"/>
      <c r="D130" s="219" t="s">
        <v>182</v>
      </c>
      <c r="E130" s="236" t="s">
        <v>32</v>
      </c>
      <c r="F130" s="237" t="s">
        <v>1148</v>
      </c>
      <c r="G130" s="235"/>
      <c r="H130" s="238">
        <v>2.0699999999999998</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39</v>
      </c>
      <c r="AX130" s="14" t="s">
        <v>85</v>
      </c>
      <c r="AY130" s="244" t="s">
        <v>168</v>
      </c>
    </row>
    <row r="131" s="2" customFormat="1" ht="49.05" customHeight="1">
      <c r="A131" s="40"/>
      <c r="B131" s="41"/>
      <c r="C131" s="206" t="s">
        <v>326</v>
      </c>
      <c r="D131" s="206" t="s">
        <v>172</v>
      </c>
      <c r="E131" s="207" t="s">
        <v>1149</v>
      </c>
      <c r="F131" s="208" t="s">
        <v>1150</v>
      </c>
      <c r="G131" s="209" t="s">
        <v>558</v>
      </c>
      <c r="H131" s="210">
        <v>2.8580000000000001</v>
      </c>
      <c r="I131" s="211"/>
      <c r="J131" s="212">
        <f>ROUND(I131*H131,2)</f>
        <v>0</v>
      </c>
      <c r="K131" s="208" t="s">
        <v>176</v>
      </c>
      <c r="L131" s="46"/>
      <c r="M131" s="213" t="s">
        <v>32</v>
      </c>
      <c r="N131" s="214" t="s">
        <v>49</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1151</v>
      </c>
    </row>
    <row r="132" s="2" customFormat="1">
      <c r="A132" s="40"/>
      <c r="B132" s="41"/>
      <c r="C132" s="42"/>
      <c r="D132" s="219" t="s">
        <v>180</v>
      </c>
      <c r="E132" s="42"/>
      <c r="F132" s="220" t="s">
        <v>612</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668</v>
      </c>
      <c r="F133" s="204" t="s">
        <v>669</v>
      </c>
      <c r="G133" s="191"/>
      <c r="H133" s="191"/>
      <c r="I133" s="194"/>
      <c r="J133" s="205">
        <f>BK133</f>
        <v>0</v>
      </c>
      <c r="K133" s="191"/>
      <c r="L133" s="196"/>
      <c r="M133" s="197"/>
      <c r="N133" s="198"/>
      <c r="O133" s="198"/>
      <c r="P133" s="199">
        <f>SUM(P134:P168)</f>
        <v>0</v>
      </c>
      <c r="Q133" s="198"/>
      <c r="R133" s="199">
        <f>SUM(R134:R168)</f>
        <v>2.6980320000000004</v>
      </c>
      <c r="S133" s="198"/>
      <c r="T133" s="200">
        <f>SUM(T134:T168)</f>
        <v>1.7521280000000004</v>
      </c>
      <c r="U133" s="12"/>
      <c r="V133" s="12"/>
      <c r="W133" s="12"/>
      <c r="X133" s="12"/>
      <c r="Y133" s="12"/>
      <c r="Z133" s="12"/>
      <c r="AA133" s="12"/>
      <c r="AB133" s="12"/>
      <c r="AC133" s="12"/>
      <c r="AD133" s="12"/>
      <c r="AE133" s="12"/>
      <c r="AR133" s="201" t="s">
        <v>178</v>
      </c>
      <c r="AT133" s="202" t="s">
        <v>76</v>
      </c>
      <c r="AU133" s="202" t="s">
        <v>85</v>
      </c>
      <c r="AY133" s="201" t="s">
        <v>168</v>
      </c>
      <c r="BK133" s="203">
        <f>SUM(BK134:BK168)</f>
        <v>0</v>
      </c>
    </row>
    <row r="134" s="2" customFormat="1" ht="24.15" customHeight="1">
      <c r="A134" s="40"/>
      <c r="B134" s="41"/>
      <c r="C134" s="206" t="s">
        <v>331</v>
      </c>
      <c r="D134" s="206" t="s">
        <v>172</v>
      </c>
      <c r="E134" s="207" t="s">
        <v>671</v>
      </c>
      <c r="F134" s="208" t="s">
        <v>672</v>
      </c>
      <c r="G134" s="209" t="s">
        <v>175</v>
      </c>
      <c r="H134" s="210">
        <v>258.60000000000002</v>
      </c>
      <c r="I134" s="211"/>
      <c r="J134" s="212">
        <f>ROUND(I134*H134,2)</f>
        <v>0</v>
      </c>
      <c r="K134" s="208" t="s">
        <v>176</v>
      </c>
      <c r="L134" s="46"/>
      <c r="M134" s="213" t="s">
        <v>32</v>
      </c>
      <c r="N134" s="214" t="s">
        <v>49</v>
      </c>
      <c r="O134" s="86"/>
      <c r="P134" s="215">
        <f>O134*H134</f>
        <v>0</v>
      </c>
      <c r="Q134" s="215">
        <v>0</v>
      </c>
      <c r="R134" s="215">
        <f>Q134*H134</f>
        <v>0</v>
      </c>
      <c r="S134" s="215">
        <v>0.00594</v>
      </c>
      <c r="T134" s="216">
        <f>S134*H134</f>
        <v>1.5360840000000002</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1152</v>
      </c>
    </row>
    <row r="135" s="2" customFormat="1" ht="24.15" customHeight="1">
      <c r="A135" s="40"/>
      <c r="B135" s="41"/>
      <c r="C135" s="206" t="s">
        <v>336</v>
      </c>
      <c r="D135" s="206" t="s">
        <v>172</v>
      </c>
      <c r="E135" s="207" t="s">
        <v>1153</v>
      </c>
      <c r="F135" s="208" t="s">
        <v>1154</v>
      </c>
      <c r="G135" s="209" t="s">
        <v>278</v>
      </c>
      <c r="H135" s="210">
        <v>14.6</v>
      </c>
      <c r="I135" s="211"/>
      <c r="J135" s="212">
        <f>ROUND(I135*H135,2)</f>
        <v>0</v>
      </c>
      <c r="K135" s="208" t="s">
        <v>176</v>
      </c>
      <c r="L135" s="46"/>
      <c r="M135" s="213" t="s">
        <v>32</v>
      </c>
      <c r="N135" s="214" t="s">
        <v>49</v>
      </c>
      <c r="O135" s="86"/>
      <c r="P135" s="215">
        <f>O135*H135</f>
        <v>0</v>
      </c>
      <c r="Q135" s="215">
        <v>0</v>
      </c>
      <c r="R135" s="215">
        <f>Q135*H135</f>
        <v>0</v>
      </c>
      <c r="S135" s="215">
        <v>0.0018699999999999999</v>
      </c>
      <c r="T135" s="216">
        <f>S135*H135</f>
        <v>0.027301999999999996</v>
      </c>
      <c r="U135" s="40"/>
      <c r="V135" s="40"/>
      <c r="W135" s="40"/>
      <c r="X135" s="40"/>
      <c r="Y135" s="40"/>
      <c r="Z135" s="40"/>
      <c r="AA135" s="40"/>
      <c r="AB135" s="40"/>
      <c r="AC135" s="40"/>
      <c r="AD135" s="40"/>
      <c r="AE135" s="40"/>
      <c r="AR135" s="217" t="s">
        <v>319</v>
      </c>
      <c r="AT135" s="217" t="s">
        <v>172</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1155</v>
      </c>
    </row>
    <row r="136" s="2" customFormat="1" ht="24.15" customHeight="1">
      <c r="A136" s="40"/>
      <c r="B136" s="41"/>
      <c r="C136" s="206" t="s">
        <v>7</v>
      </c>
      <c r="D136" s="206" t="s">
        <v>172</v>
      </c>
      <c r="E136" s="207" t="s">
        <v>1156</v>
      </c>
      <c r="F136" s="208" t="s">
        <v>1157</v>
      </c>
      <c r="G136" s="209" t="s">
        <v>278</v>
      </c>
      <c r="H136" s="210">
        <v>16.800000000000001</v>
      </c>
      <c r="I136" s="211"/>
      <c r="J136" s="212">
        <f>ROUND(I136*H136,2)</f>
        <v>0</v>
      </c>
      <c r="K136" s="208" t="s">
        <v>176</v>
      </c>
      <c r="L136" s="46"/>
      <c r="M136" s="213" t="s">
        <v>32</v>
      </c>
      <c r="N136" s="214" t="s">
        <v>49</v>
      </c>
      <c r="O136" s="86"/>
      <c r="P136" s="215">
        <f>O136*H136</f>
        <v>0</v>
      </c>
      <c r="Q136" s="215">
        <v>0</v>
      </c>
      <c r="R136" s="215">
        <f>Q136*H136</f>
        <v>0</v>
      </c>
      <c r="S136" s="215">
        <v>0.0018699999999999999</v>
      </c>
      <c r="T136" s="216">
        <f>S136*H136</f>
        <v>0.031415999999999999</v>
      </c>
      <c r="U136" s="40"/>
      <c r="V136" s="40"/>
      <c r="W136" s="40"/>
      <c r="X136" s="40"/>
      <c r="Y136" s="40"/>
      <c r="Z136" s="40"/>
      <c r="AA136" s="40"/>
      <c r="AB136" s="40"/>
      <c r="AC136" s="40"/>
      <c r="AD136" s="40"/>
      <c r="AE136" s="40"/>
      <c r="AR136" s="217" t="s">
        <v>319</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1158</v>
      </c>
    </row>
    <row r="137" s="14" customFormat="1">
      <c r="A137" s="14"/>
      <c r="B137" s="234"/>
      <c r="C137" s="235"/>
      <c r="D137" s="219" t="s">
        <v>182</v>
      </c>
      <c r="E137" s="236" t="s">
        <v>32</v>
      </c>
      <c r="F137" s="237" t="s">
        <v>1159</v>
      </c>
      <c r="G137" s="235"/>
      <c r="H137" s="238">
        <v>16.800000000000001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85</v>
      </c>
      <c r="AY137" s="244" t="s">
        <v>168</v>
      </c>
    </row>
    <row r="138" s="2" customFormat="1" ht="24.15" customHeight="1">
      <c r="A138" s="40"/>
      <c r="B138" s="41"/>
      <c r="C138" s="206" t="s">
        <v>347</v>
      </c>
      <c r="D138" s="206" t="s">
        <v>172</v>
      </c>
      <c r="E138" s="207" t="s">
        <v>1160</v>
      </c>
      <c r="F138" s="208" t="s">
        <v>1161</v>
      </c>
      <c r="G138" s="209" t="s">
        <v>278</v>
      </c>
      <c r="H138" s="210">
        <v>49.799999999999997</v>
      </c>
      <c r="I138" s="211"/>
      <c r="J138" s="212">
        <f>ROUND(I138*H138,2)</f>
        <v>0</v>
      </c>
      <c r="K138" s="208" t="s">
        <v>176</v>
      </c>
      <c r="L138" s="46"/>
      <c r="M138" s="213" t="s">
        <v>32</v>
      </c>
      <c r="N138" s="214" t="s">
        <v>49</v>
      </c>
      <c r="O138" s="86"/>
      <c r="P138" s="215">
        <f>O138*H138</f>
        <v>0</v>
      </c>
      <c r="Q138" s="215">
        <v>0</v>
      </c>
      <c r="R138" s="215">
        <f>Q138*H138</f>
        <v>0</v>
      </c>
      <c r="S138" s="215">
        <v>0.0017700000000000001</v>
      </c>
      <c r="T138" s="216">
        <f>S138*H138</f>
        <v>0.088146000000000002</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1162</v>
      </c>
    </row>
    <row r="139" s="2" customFormat="1" ht="24.15" customHeight="1">
      <c r="A139" s="40"/>
      <c r="B139" s="41"/>
      <c r="C139" s="206" t="s">
        <v>352</v>
      </c>
      <c r="D139" s="206" t="s">
        <v>172</v>
      </c>
      <c r="E139" s="207" t="s">
        <v>1163</v>
      </c>
      <c r="F139" s="208" t="s">
        <v>1164</v>
      </c>
      <c r="G139" s="209" t="s">
        <v>715</v>
      </c>
      <c r="H139" s="210">
        <v>2</v>
      </c>
      <c r="I139" s="211"/>
      <c r="J139" s="212">
        <f>ROUND(I139*H139,2)</f>
        <v>0</v>
      </c>
      <c r="K139" s="208" t="s">
        <v>176</v>
      </c>
      <c r="L139" s="46"/>
      <c r="M139" s="213" t="s">
        <v>32</v>
      </c>
      <c r="N139" s="214" t="s">
        <v>49</v>
      </c>
      <c r="O139" s="86"/>
      <c r="P139" s="215">
        <f>O139*H139</f>
        <v>0</v>
      </c>
      <c r="Q139" s="215">
        <v>0</v>
      </c>
      <c r="R139" s="215">
        <f>Q139*H139</f>
        <v>0</v>
      </c>
      <c r="S139" s="215">
        <v>0.0090600000000000003</v>
      </c>
      <c r="T139" s="216">
        <f>S139*H139</f>
        <v>0.018120000000000001</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1165</v>
      </c>
    </row>
    <row r="140" s="2" customFormat="1" ht="24.15" customHeight="1">
      <c r="A140" s="40"/>
      <c r="B140" s="41"/>
      <c r="C140" s="206" t="s">
        <v>356</v>
      </c>
      <c r="D140" s="206" t="s">
        <v>172</v>
      </c>
      <c r="E140" s="207" t="s">
        <v>1166</v>
      </c>
      <c r="F140" s="208" t="s">
        <v>1167</v>
      </c>
      <c r="G140" s="209" t="s">
        <v>278</v>
      </c>
      <c r="H140" s="210">
        <v>14</v>
      </c>
      <c r="I140" s="211"/>
      <c r="J140" s="212">
        <f>ROUND(I140*H140,2)</f>
        <v>0</v>
      </c>
      <c r="K140" s="208" t="s">
        <v>176</v>
      </c>
      <c r="L140" s="46"/>
      <c r="M140" s="213" t="s">
        <v>32</v>
      </c>
      <c r="N140" s="214" t="s">
        <v>49</v>
      </c>
      <c r="O140" s="86"/>
      <c r="P140" s="215">
        <f>O140*H140</f>
        <v>0</v>
      </c>
      <c r="Q140" s="215">
        <v>0</v>
      </c>
      <c r="R140" s="215">
        <f>Q140*H140</f>
        <v>0</v>
      </c>
      <c r="S140" s="215">
        <v>0.00191</v>
      </c>
      <c r="T140" s="216">
        <f>S140*H140</f>
        <v>0.02674</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1168</v>
      </c>
    </row>
    <row r="141" s="2" customFormat="1" ht="24.15" customHeight="1">
      <c r="A141" s="40"/>
      <c r="B141" s="41"/>
      <c r="C141" s="206" t="s">
        <v>361</v>
      </c>
      <c r="D141" s="206" t="s">
        <v>172</v>
      </c>
      <c r="E141" s="207" t="s">
        <v>1169</v>
      </c>
      <c r="F141" s="208" t="s">
        <v>1170</v>
      </c>
      <c r="G141" s="209" t="s">
        <v>715</v>
      </c>
      <c r="H141" s="210">
        <v>8</v>
      </c>
      <c r="I141" s="211"/>
      <c r="J141" s="212">
        <f>ROUND(I141*H141,2)</f>
        <v>0</v>
      </c>
      <c r="K141" s="208" t="s">
        <v>176</v>
      </c>
      <c r="L141" s="46"/>
      <c r="M141" s="213" t="s">
        <v>32</v>
      </c>
      <c r="N141" s="214" t="s">
        <v>49</v>
      </c>
      <c r="O141" s="86"/>
      <c r="P141" s="215">
        <f>O141*H141</f>
        <v>0</v>
      </c>
      <c r="Q141" s="215">
        <v>0</v>
      </c>
      <c r="R141" s="215">
        <f>Q141*H141</f>
        <v>0</v>
      </c>
      <c r="S141" s="215">
        <v>0.00022000000000000001</v>
      </c>
      <c r="T141" s="216">
        <f>S141*H141</f>
        <v>0.0017600000000000001</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1171</v>
      </c>
    </row>
    <row r="142" s="2" customFormat="1" ht="37.8" customHeight="1">
      <c r="A142" s="40"/>
      <c r="B142" s="41"/>
      <c r="C142" s="206" t="s">
        <v>365</v>
      </c>
      <c r="D142" s="206" t="s">
        <v>172</v>
      </c>
      <c r="E142" s="207" t="s">
        <v>1172</v>
      </c>
      <c r="F142" s="208" t="s">
        <v>1173</v>
      </c>
      <c r="G142" s="209" t="s">
        <v>715</v>
      </c>
      <c r="H142" s="210">
        <v>12</v>
      </c>
      <c r="I142" s="211"/>
      <c r="J142" s="212">
        <f>ROUND(I142*H142,2)</f>
        <v>0</v>
      </c>
      <c r="K142" s="208" t="s">
        <v>176</v>
      </c>
      <c r="L142" s="46"/>
      <c r="M142" s="213" t="s">
        <v>32</v>
      </c>
      <c r="N142" s="214" t="s">
        <v>49</v>
      </c>
      <c r="O142" s="86"/>
      <c r="P142" s="215">
        <f>O142*H142</f>
        <v>0</v>
      </c>
      <c r="Q142" s="215">
        <v>0</v>
      </c>
      <c r="R142" s="215">
        <f>Q142*H142</f>
        <v>0</v>
      </c>
      <c r="S142" s="215">
        <v>0.0018799999999999999</v>
      </c>
      <c r="T142" s="216">
        <f>S142*H142</f>
        <v>0.02256</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1174</v>
      </c>
    </row>
    <row r="143" s="2" customFormat="1" ht="24.15" customHeight="1">
      <c r="A143" s="40"/>
      <c r="B143" s="41"/>
      <c r="C143" s="206" t="s">
        <v>483</v>
      </c>
      <c r="D143" s="206" t="s">
        <v>172</v>
      </c>
      <c r="E143" s="207" t="s">
        <v>1175</v>
      </c>
      <c r="F143" s="208" t="s">
        <v>1176</v>
      </c>
      <c r="G143" s="209" t="s">
        <v>278</v>
      </c>
      <c r="H143" s="210">
        <v>108.40000000000001</v>
      </c>
      <c r="I143" s="211"/>
      <c r="J143" s="212">
        <f>ROUND(I143*H143,2)</f>
        <v>0</v>
      </c>
      <c r="K143" s="208" t="s">
        <v>176</v>
      </c>
      <c r="L143" s="46"/>
      <c r="M143" s="213" t="s">
        <v>32</v>
      </c>
      <c r="N143" s="214" t="s">
        <v>49</v>
      </c>
      <c r="O143" s="86"/>
      <c r="P143" s="215">
        <f>O143*H143</f>
        <v>0</v>
      </c>
      <c r="Q143" s="215">
        <v>0.0044000000000000003</v>
      </c>
      <c r="R143" s="215">
        <f>Q143*H143</f>
        <v>0.47696000000000005</v>
      </c>
      <c r="S143" s="215">
        <v>0</v>
      </c>
      <c r="T143" s="216">
        <f>S143*H143</f>
        <v>0</v>
      </c>
      <c r="U143" s="40"/>
      <c r="V143" s="40"/>
      <c r="W143" s="40"/>
      <c r="X143" s="40"/>
      <c r="Y143" s="40"/>
      <c r="Z143" s="40"/>
      <c r="AA143" s="40"/>
      <c r="AB143" s="40"/>
      <c r="AC143" s="40"/>
      <c r="AD143" s="40"/>
      <c r="AE143" s="40"/>
      <c r="AR143" s="217" t="s">
        <v>319</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1177</v>
      </c>
    </row>
    <row r="144" s="2" customFormat="1">
      <c r="A144" s="40"/>
      <c r="B144" s="41"/>
      <c r="C144" s="42"/>
      <c r="D144" s="219" t="s">
        <v>180</v>
      </c>
      <c r="E144" s="42"/>
      <c r="F144" s="220" t="s">
        <v>1178</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1179</v>
      </c>
      <c r="G145" s="235"/>
      <c r="H145" s="238">
        <v>108.40000000000001</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62.7" customHeight="1">
      <c r="A146" s="40"/>
      <c r="B146" s="41"/>
      <c r="C146" s="206" t="s">
        <v>370</v>
      </c>
      <c r="D146" s="206" t="s">
        <v>172</v>
      </c>
      <c r="E146" s="207" t="s">
        <v>1180</v>
      </c>
      <c r="F146" s="208" t="s">
        <v>1181</v>
      </c>
      <c r="G146" s="209" t="s">
        <v>175</v>
      </c>
      <c r="H146" s="210">
        <v>258.60000000000002</v>
      </c>
      <c r="I146" s="211"/>
      <c r="J146" s="212">
        <f>ROUND(I146*H146,2)</f>
        <v>0</v>
      </c>
      <c r="K146" s="208" t="s">
        <v>176</v>
      </c>
      <c r="L146" s="46"/>
      <c r="M146" s="213" t="s">
        <v>32</v>
      </c>
      <c r="N146" s="214" t="s">
        <v>49</v>
      </c>
      <c r="O146" s="86"/>
      <c r="P146" s="215">
        <f>O146*H146</f>
        <v>0</v>
      </c>
      <c r="Q146" s="215">
        <v>0.0066</v>
      </c>
      <c r="R146" s="215">
        <f>Q146*H146</f>
        <v>1.7067600000000001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1182</v>
      </c>
    </row>
    <row r="147" s="2" customFormat="1" ht="24.15" customHeight="1">
      <c r="A147" s="40"/>
      <c r="B147" s="41"/>
      <c r="C147" s="206" t="s">
        <v>1183</v>
      </c>
      <c r="D147" s="206" t="s">
        <v>172</v>
      </c>
      <c r="E147" s="207" t="s">
        <v>1184</v>
      </c>
      <c r="F147" s="208" t="s">
        <v>1185</v>
      </c>
      <c r="G147" s="209" t="s">
        <v>278</v>
      </c>
      <c r="H147" s="210">
        <v>49.5</v>
      </c>
      <c r="I147" s="211"/>
      <c r="J147" s="212">
        <f>ROUND(I147*H147,2)</f>
        <v>0</v>
      </c>
      <c r="K147" s="208" t="s">
        <v>176</v>
      </c>
      <c r="L147" s="46"/>
      <c r="M147" s="213" t="s">
        <v>32</v>
      </c>
      <c r="N147" s="214" t="s">
        <v>49</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1186</v>
      </c>
    </row>
    <row r="148" s="2" customFormat="1" ht="14.4" customHeight="1">
      <c r="A148" s="40"/>
      <c r="B148" s="41"/>
      <c r="C148" s="256" t="s">
        <v>496</v>
      </c>
      <c r="D148" s="256" t="s">
        <v>210</v>
      </c>
      <c r="E148" s="257" t="s">
        <v>1187</v>
      </c>
      <c r="F148" s="258" t="s">
        <v>1188</v>
      </c>
      <c r="G148" s="259" t="s">
        <v>278</v>
      </c>
      <c r="H148" s="260">
        <v>49.5</v>
      </c>
      <c r="I148" s="261"/>
      <c r="J148" s="262">
        <f>ROUND(I148*H148,2)</f>
        <v>0</v>
      </c>
      <c r="K148" s="258" t="s">
        <v>176</v>
      </c>
      <c r="L148" s="263"/>
      <c r="M148" s="264" t="s">
        <v>32</v>
      </c>
      <c r="N148" s="265" t="s">
        <v>49</v>
      </c>
      <c r="O148" s="86"/>
      <c r="P148" s="215">
        <f>O148*H148</f>
        <v>0</v>
      </c>
      <c r="Q148" s="215">
        <v>0.00050000000000000001</v>
      </c>
      <c r="R148" s="215">
        <f>Q148*H148</f>
        <v>0.024750000000000001</v>
      </c>
      <c r="S148" s="215">
        <v>0</v>
      </c>
      <c r="T148" s="216">
        <f>S148*H148</f>
        <v>0</v>
      </c>
      <c r="U148" s="40"/>
      <c r="V148" s="40"/>
      <c r="W148" s="40"/>
      <c r="X148" s="40"/>
      <c r="Y148" s="40"/>
      <c r="Z148" s="40"/>
      <c r="AA148" s="40"/>
      <c r="AB148" s="40"/>
      <c r="AC148" s="40"/>
      <c r="AD148" s="40"/>
      <c r="AE148" s="40"/>
      <c r="AR148" s="217" t="s">
        <v>395</v>
      </c>
      <c r="AT148" s="217" t="s">
        <v>210</v>
      </c>
      <c r="AU148" s="217" t="s">
        <v>178</v>
      </c>
      <c r="AY148" s="18" t="s">
        <v>168</v>
      </c>
      <c r="BE148" s="218">
        <f>IF(N148="základní",J148,0)</f>
        <v>0</v>
      </c>
      <c r="BF148" s="218">
        <f>IF(N148="snížená",J148,0)</f>
        <v>0</v>
      </c>
      <c r="BG148" s="218">
        <f>IF(N148="zákl. přenesená",J148,0)</f>
        <v>0</v>
      </c>
      <c r="BH148" s="218">
        <f>IF(N148="sníž. přenesená",J148,0)</f>
        <v>0</v>
      </c>
      <c r="BI148" s="218">
        <f>IF(N148="nulová",J148,0)</f>
        <v>0</v>
      </c>
      <c r="BJ148" s="18" t="s">
        <v>178</v>
      </c>
      <c r="BK148" s="218">
        <f>ROUND(I148*H148,2)</f>
        <v>0</v>
      </c>
      <c r="BL148" s="18" t="s">
        <v>319</v>
      </c>
      <c r="BM148" s="217" t="s">
        <v>1189</v>
      </c>
    </row>
    <row r="149" s="2" customFormat="1" ht="24.15" customHeight="1">
      <c r="A149" s="40"/>
      <c r="B149" s="41"/>
      <c r="C149" s="256" t="s">
        <v>504</v>
      </c>
      <c r="D149" s="256" t="s">
        <v>210</v>
      </c>
      <c r="E149" s="257" t="s">
        <v>1190</v>
      </c>
      <c r="F149" s="258" t="s">
        <v>1191</v>
      </c>
      <c r="G149" s="259" t="s">
        <v>715</v>
      </c>
      <c r="H149" s="260">
        <v>50</v>
      </c>
      <c r="I149" s="261"/>
      <c r="J149" s="262">
        <f>ROUND(I149*H149,2)</f>
        <v>0</v>
      </c>
      <c r="K149" s="258" t="s">
        <v>176</v>
      </c>
      <c r="L149" s="263"/>
      <c r="M149" s="264" t="s">
        <v>32</v>
      </c>
      <c r="N149" s="265" t="s">
        <v>49</v>
      </c>
      <c r="O149" s="86"/>
      <c r="P149" s="215">
        <f>O149*H149</f>
        <v>0</v>
      </c>
      <c r="Q149" s="215">
        <v>0.00050000000000000001</v>
      </c>
      <c r="R149" s="215">
        <f>Q149*H149</f>
        <v>0.025000000000000001</v>
      </c>
      <c r="S149" s="215">
        <v>0</v>
      </c>
      <c r="T149" s="216">
        <f>S149*H149</f>
        <v>0</v>
      </c>
      <c r="U149" s="40"/>
      <c r="V149" s="40"/>
      <c r="W149" s="40"/>
      <c r="X149" s="40"/>
      <c r="Y149" s="40"/>
      <c r="Z149" s="40"/>
      <c r="AA149" s="40"/>
      <c r="AB149" s="40"/>
      <c r="AC149" s="40"/>
      <c r="AD149" s="40"/>
      <c r="AE149" s="40"/>
      <c r="AR149" s="217" t="s">
        <v>395</v>
      </c>
      <c r="AT149" s="217" t="s">
        <v>210</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319</v>
      </c>
      <c r="BM149" s="217" t="s">
        <v>1192</v>
      </c>
    </row>
    <row r="150" s="2" customFormat="1" ht="37.8" customHeight="1">
      <c r="A150" s="40"/>
      <c r="B150" s="41"/>
      <c r="C150" s="206" t="s">
        <v>376</v>
      </c>
      <c r="D150" s="206" t="s">
        <v>172</v>
      </c>
      <c r="E150" s="207" t="s">
        <v>1193</v>
      </c>
      <c r="F150" s="208" t="s">
        <v>1194</v>
      </c>
      <c r="G150" s="209" t="s">
        <v>278</v>
      </c>
      <c r="H150" s="210">
        <v>14.6</v>
      </c>
      <c r="I150" s="211"/>
      <c r="J150" s="212">
        <f>ROUND(I150*H150,2)</f>
        <v>0</v>
      </c>
      <c r="K150" s="208" t="s">
        <v>176</v>
      </c>
      <c r="L150" s="46"/>
      <c r="M150" s="213" t="s">
        <v>32</v>
      </c>
      <c r="N150" s="214" t="s">
        <v>49</v>
      </c>
      <c r="O150" s="86"/>
      <c r="P150" s="215">
        <f>O150*H150</f>
        <v>0</v>
      </c>
      <c r="Q150" s="215">
        <v>0.0040600000000000002</v>
      </c>
      <c r="R150" s="215">
        <f>Q150*H150</f>
        <v>0.059276000000000002</v>
      </c>
      <c r="S150" s="215">
        <v>0</v>
      </c>
      <c r="T150" s="216">
        <f>S150*H150</f>
        <v>0</v>
      </c>
      <c r="U150" s="40"/>
      <c r="V150" s="40"/>
      <c r="W150" s="40"/>
      <c r="X150" s="40"/>
      <c r="Y150" s="40"/>
      <c r="Z150" s="40"/>
      <c r="AA150" s="40"/>
      <c r="AB150" s="40"/>
      <c r="AC150" s="40"/>
      <c r="AD150" s="40"/>
      <c r="AE150" s="40"/>
      <c r="AR150" s="217" t="s">
        <v>319</v>
      </c>
      <c r="AT150" s="217" t="s">
        <v>172</v>
      </c>
      <c r="AU150" s="217" t="s">
        <v>178</v>
      </c>
      <c r="AY150" s="18" t="s">
        <v>168</v>
      </c>
      <c r="BE150" s="218">
        <f>IF(N150="základní",J150,0)</f>
        <v>0</v>
      </c>
      <c r="BF150" s="218">
        <f>IF(N150="snížená",J150,0)</f>
        <v>0</v>
      </c>
      <c r="BG150" s="218">
        <f>IF(N150="zákl. přenesená",J150,0)</f>
        <v>0</v>
      </c>
      <c r="BH150" s="218">
        <f>IF(N150="sníž. přenesená",J150,0)</f>
        <v>0</v>
      </c>
      <c r="BI150" s="218">
        <f>IF(N150="nulová",J150,0)</f>
        <v>0</v>
      </c>
      <c r="BJ150" s="18" t="s">
        <v>178</v>
      </c>
      <c r="BK150" s="218">
        <f>ROUND(I150*H150,2)</f>
        <v>0</v>
      </c>
      <c r="BL150" s="18" t="s">
        <v>319</v>
      </c>
      <c r="BM150" s="217" t="s">
        <v>1195</v>
      </c>
    </row>
    <row r="151" s="2" customFormat="1">
      <c r="A151" s="40"/>
      <c r="B151" s="41"/>
      <c r="C151" s="42"/>
      <c r="D151" s="219" t="s">
        <v>180</v>
      </c>
      <c r="E151" s="42"/>
      <c r="F151" s="220" t="s">
        <v>1196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8" t="s">
        <v>180</v>
      </c>
      <c r="AU151" s="18" t="s">
        <v>178</v>
      </c>
    </row>
    <row r="152" s="2" customFormat="1" ht="37.8" customHeight="1">
      <c r="A152" s="40"/>
      <c r="B152" s="41"/>
      <c r="C152" s="206" t="s">
        <v>380</v>
      </c>
      <c r="D152" s="206" t="s">
        <v>172</v>
      </c>
      <c r="E152" s="207" t="s">
        <v>1197</v>
      </c>
      <c r="F152" s="208" t="s">
        <v>1198</v>
      </c>
      <c r="G152" s="209" t="s">
        <v>278</v>
      </c>
      <c r="H152" s="210">
        <v>16.800000000000001</v>
      </c>
      <c r="I152" s="211"/>
      <c r="J152" s="212">
        <f>ROUND(I152*H152,2)</f>
        <v>0</v>
      </c>
      <c r="K152" s="208" t="s">
        <v>176</v>
      </c>
      <c r="L152" s="46"/>
      <c r="M152" s="213" t="s">
        <v>32</v>
      </c>
      <c r="N152" s="214" t="s">
        <v>49</v>
      </c>
      <c r="O152" s="86"/>
      <c r="P152" s="215">
        <f>O152*H152</f>
        <v>0</v>
      </c>
      <c r="Q152" s="215">
        <v>0.0040600000000000002</v>
      </c>
      <c r="R152" s="215">
        <f>Q152*H152</f>
        <v>0.068208000000000005</v>
      </c>
      <c r="S152" s="215">
        <v>0</v>
      </c>
      <c r="T152" s="216">
        <f>S152*H152</f>
        <v>0</v>
      </c>
      <c r="U152" s="40"/>
      <c r="V152" s="40"/>
      <c r="W152" s="40"/>
      <c r="X152" s="40"/>
      <c r="Y152" s="40"/>
      <c r="Z152" s="40"/>
      <c r="AA152" s="40"/>
      <c r="AB152" s="40"/>
      <c r="AC152" s="40"/>
      <c r="AD152" s="40"/>
      <c r="AE152" s="40"/>
      <c r="AR152" s="217" t="s">
        <v>319</v>
      </c>
      <c r="AT152" s="217" t="s">
        <v>172</v>
      </c>
      <c r="AU152" s="217" t="s">
        <v>178</v>
      </c>
      <c r="AY152" s="18" t="s">
        <v>168</v>
      </c>
      <c r="BE152" s="218">
        <f>IF(N152="základní",J152,0)</f>
        <v>0</v>
      </c>
      <c r="BF152" s="218">
        <f>IF(N152="snížená",J152,0)</f>
        <v>0</v>
      </c>
      <c r="BG152" s="218">
        <f>IF(N152="zákl. přenesená",J152,0)</f>
        <v>0</v>
      </c>
      <c r="BH152" s="218">
        <f>IF(N152="sníž. přenesená",J152,0)</f>
        <v>0</v>
      </c>
      <c r="BI152" s="218">
        <f>IF(N152="nulová",J152,0)</f>
        <v>0</v>
      </c>
      <c r="BJ152" s="18" t="s">
        <v>178</v>
      </c>
      <c r="BK152" s="218">
        <f>ROUND(I152*H152,2)</f>
        <v>0</v>
      </c>
      <c r="BL152" s="18" t="s">
        <v>319</v>
      </c>
      <c r="BM152" s="217" t="s">
        <v>1199</v>
      </c>
    </row>
    <row r="153" s="2" customFormat="1">
      <c r="A153" s="40"/>
      <c r="B153" s="41"/>
      <c r="C153" s="42"/>
      <c r="D153" s="219" t="s">
        <v>180</v>
      </c>
      <c r="E153" s="42"/>
      <c r="F153" s="220" t="s">
        <v>1196</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8" t="s">
        <v>180</v>
      </c>
      <c r="AU153" s="18" t="s">
        <v>178</v>
      </c>
    </row>
    <row r="154" s="2" customFormat="1" ht="24.15" customHeight="1">
      <c r="A154" s="40"/>
      <c r="B154" s="41"/>
      <c r="C154" s="206" t="s">
        <v>384</v>
      </c>
      <c r="D154" s="206" t="s">
        <v>172</v>
      </c>
      <c r="E154" s="207" t="s">
        <v>1200</v>
      </c>
      <c r="F154" s="208" t="s">
        <v>1201</v>
      </c>
      <c r="G154" s="209" t="s">
        <v>278</v>
      </c>
      <c r="H154" s="210">
        <v>13.199999999999999</v>
      </c>
      <c r="I154" s="211"/>
      <c r="J154" s="212">
        <f>ROUND(I154*H154,2)</f>
        <v>0</v>
      </c>
      <c r="K154" s="208" t="s">
        <v>176</v>
      </c>
      <c r="L154" s="46"/>
      <c r="M154" s="213" t="s">
        <v>32</v>
      </c>
      <c r="N154" s="214" t="s">
        <v>49</v>
      </c>
      <c r="O154" s="86"/>
      <c r="P154" s="215">
        <f>O154*H154</f>
        <v>0</v>
      </c>
      <c r="Q154" s="215">
        <v>0.0028700000000000002</v>
      </c>
      <c r="R154" s="215">
        <f>Q154*H154</f>
        <v>0.037884000000000001</v>
      </c>
      <c r="S154" s="215">
        <v>0</v>
      </c>
      <c r="T154" s="216">
        <f>S154*H154</f>
        <v>0</v>
      </c>
      <c r="U154" s="40"/>
      <c r="V154" s="40"/>
      <c r="W154" s="40"/>
      <c r="X154" s="40"/>
      <c r="Y154" s="40"/>
      <c r="Z154" s="40"/>
      <c r="AA154" s="40"/>
      <c r="AB154" s="40"/>
      <c r="AC154" s="40"/>
      <c r="AD154" s="40"/>
      <c r="AE154" s="40"/>
      <c r="AR154" s="217" t="s">
        <v>319</v>
      </c>
      <c r="AT154" s="217" t="s">
        <v>172</v>
      </c>
      <c r="AU154" s="217" t="s">
        <v>178</v>
      </c>
      <c r="AY154" s="18" t="s">
        <v>168</v>
      </c>
      <c r="BE154" s="218">
        <f>IF(N154="základní",J154,0)</f>
        <v>0</v>
      </c>
      <c r="BF154" s="218">
        <f>IF(N154="snížená",J154,0)</f>
        <v>0</v>
      </c>
      <c r="BG154" s="218">
        <f>IF(N154="zákl. přenesená",J154,0)</f>
        <v>0</v>
      </c>
      <c r="BH154" s="218">
        <f>IF(N154="sníž. přenesená",J154,0)</f>
        <v>0</v>
      </c>
      <c r="BI154" s="218">
        <f>IF(N154="nulová",J154,0)</f>
        <v>0</v>
      </c>
      <c r="BJ154" s="18" t="s">
        <v>178</v>
      </c>
      <c r="BK154" s="218">
        <f>ROUND(I154*H154,2)</f>
        <v>0</v>
      </c>
      <c r="BL154" s="18" t="s">
        <v>319</v>
      </c>
      <c r="BM154" s="217" t="s">
        <v>1202</v>
      </c>
    </row>
    <row r="155" s="2" customFormat="1">
      <c r="A155" s="40"/>
      <c r="B155" s="41"/>
      <c r="C155" s="42"/>
      <c r="D155" s="219" t="s">
        <v>180</v>
      </c>
      <c r="E155" s="42"/>
      <c r="F155" s="220" t="s">
        <v>1196</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8" t="s">
        <v>180</v>
      </c>
      <c r="AU155" s="18" t="s">
        <v>178</v>
      </c>
    </row>
    <row r="156" s="14" customFormat="1">
      <c r="A156" s="14"/>
      <c r="B156" s="234"/>
      <c r="C156" s="235"/>
      <c r="D156" s="219" t="s">
        <v>182</v>
      </c>
      <c r="E156" s="236" t="s">
        <v>32</v>
      </c>
      <c r="F156" s="237" t="s">
        <v>1203</v>
      </c>
      <c r="G156" s="235"/>
      <c r="H156" s="238">
        <v>13.199999999999999</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390</v>
      </c>
      <c r="D157" s="206" t="s">
        <v>172</v>
      </c>
      <c r="E157" s="207" t="s">
        <v>1204</v>
      </c>
      <c r="F157" s="208" t="s">
        <v>1205</v>
      </c>
      <c r="G157" s="209" t="s">
        <v>278</v>
      </c>
      <c r="H157" s="210">
        <v>14</v>
      </c>
      <c r="I157" s="211"/>
      <c r="J157" s="212">
        <f>ROUND(I157*H157,2)</f>
        <v>0</v>
      </c>
      <c r="K157" s="208" t="s">
        <v>176</v>
      </c>
      <c r="L157" s="46"/>
      <c r="M157" s="213" t="s">
        <v>32</v>
      </c>
      <c r="N157" s="214" t="s">
        <v>49</v>
      </c>
      <c r="O157" s="86"/>
      <c r="P157" s="215">
        <f>O157*H157</f>
        <v>0</v>
      </c>
      <c r="Q157" s="215">
        <v>0.0069199999999999999</v>
      </c>
      <c r="R157" s="215">
        <f>Q157*H157</f>
        <v>0.096879999999999994</v>
      </c>
      <c r="S157" s="215">
        <v>0</v>
      </c>
      <c r="T157" s="216">
        <f>S157*H157</f>
        <v>0</v>
      </c>
      <c r="U157" s="40"/>
      <c r="V157" s="40"/>
      <c r="W157" s="40"/>
      <c r="X157" s="40"/>
      <c r="Y157" s="40"/>
      <c r="Z157" s="40"/>
      <c r="AA157" s="40"/>
      <c r="AB157" s="40"/>
      <c r="AC157" s="40"/>
      <c r="AD157" s="40"/>
      <c r="AE157" s="40"/>
      <c r="AR157" s="217" t="s">
        <v>319</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319</v>
      </c>
      <c r="BM157" s="217" t="s">
        <v>1206</v>
      </c>
    </row>
    <row r="158" s="2" customFormat="1">
      <c r="A158" s="40"/>
      <c r="B158" s="41"/>
      <c r="C158" s="42"/>
      <c r="D158" s="219" t="s">
        <v>180</v>
      </c>
      <c r="E158" s="42"/>
      <c r="F158" s="220" t="s">
        <v>1196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2" customFormat="1" ht="37.8" customHeight="1">
      <c r="A159" s="40"/>
      <c r="B159" s="41"/>
      <c r="C159" s="206" t="s">
        <v>395</v>
      </c>
      <c r="D159" s="206" t="s">
        <v>172</v>
      </c>
      <c r="E159" s="207" t="s">
        <v>1207</v>
      </c>
      <c r="F159" s="208" t="s">
        <v>1208</v>
      </c>
      <c r="G159" s="209" t="s">
        <v>278</v>
      </c>
      <c r="H159" s="210">
        <v>49.799999999999997</v>
      </c>
      <c r="I159" s="211"/>
      <c r="J159" s="212">
        <f>ROUND(I159*H159,2)</f>
        <v>0</v>
      </c>
      <c r="K159" s="208" t="s">
        <v>176</v>
      </c>
      <c r="L159" s="46"/>
      <c r="M159" s="213" t="s">
        <v>32</v>
      </c>
      <c r="N159" s="214" t="s">
        <v>49</v>
      </c>
      <c r="O159" s="86"/>
      <c r="P159" s="215">
        <f>O159*H159</f>
        <v>0</v>
      </c>
      <c r="Q159" s="215">
        <v>0.00297</v>
      </c>
      <c r="R159" s="215">
        <f>Q159*H159</f>
        <v>0.14790599999999998</v>
      </c>
      <c r="S159" s="215">
        <v>0</v>
      </c>
      <c r="T159" s="216">
        <f>S159*H159</f>
        <v>0</v>
      </c>
      <c r="U159" s="40"/>
      <c r="V159" s="40"/>
      <c r="W159" s="40"/>
      <c r="X159" s="40"/>
      <c r="Y159" s="40"/>
      <c r="Z159" s="40"/>
      <c r="AA159" s="40"/>
      <c r="AB159" s="40"/>
      <c r="AC159" s="40"/>
      <c r="AD159" s="40"/>
      <c r="AE159" s="40"/>
      <c r="AR159" s="217" t="s">
        <v>319</v>
      </c>
      <c r="AT159" s="217" t="s">
        <v>172</v>
      </c>
      <c r="AU159" s="217" t="s">
        <v>178</v>
      </c>
      <c r="AY159" s="18" t="s">
        <v>168</v>
      </c>
      <c r="BE159" s="218">
        <f>IF(N159="základní",J159,0)</f>
        <v>0</v>
      </c>
      <c r="BF159" s="218">
        <f>IF(N159="snížená",J159,0)</f>
        <v>0</v>
      </c>
      <c r="BG159" s="218">
        <f>IF(N159="zákl. přenesená",J159,0)</f>
        <v>0</v>
      </c>
      <c r="BH159" s="218">
        <f>IF(N159="sníž. přenesená",J159,0)</f>
        <v>0</v>
      </c>
      <c r="BI159" s="218">
        <f>IF(N159="nulová",J159,0)</f>
        <v>0</v>
      </c>
      <c r="BJ159" s="18" t="s">
        <v>178</v>
      </c>
      <c r="BK159" s="218">
        <f>ROUND(I159*H159,2)</f>
        <v>0</v>
      </c>
      <c r="BL159" s="18" t="s">
        <v>319</v>
      </c>
      <c r="BM159" s="217" t="s">
        <v>1209</v>
      </c>
    </row>
    <row r="160" s="2" customFormat="1">
      <c r="A160" s="40"/>
      <c r="B160" s="41"/>
      <c r="C160" s="42"/>
      <c r="D160" s="219" t="s">
        <v>180</v>
      </c>
      <c r="E160" s="42"/>
      <c r="F160" s="220" t="s">
        <v>1196</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8" t="s">
        <v>180</v>
      </c>
      <c r="AU160" s="18" t="s">
        <v>178</v>
      </c>
    </row>
    <row r="161" s="2" customFormat="1" ht="37.8" customHeight="1">
      <c r="A161" s="40"/>
      <c r="B161" s="41"/>
      <c r="C161" s="206" t="s">
        <v>403</v>
      </c>
      <c r="D161" s="206" t="s">
        <v>172</v>
      </c>
      <c r="E161" s="207" t="s">
        <v>1210</v>
      </c>
      <c r="F161" s="208" t="s">
        <v>1211</v>
      </c>
      <c r="G161" s="209" t="s">
        <v>715</v>
      </c>
      <c r="H161" s="210">
        <v>2</v>
      </c>
      <c r="I161" s="211"/>
      <c r="J161" s="212">
        <f>ROUND(I161*H161,2)</f>
        <v>0</v>
      </c>
      <c r="K161" s="208" t="s">
        <v>176</v>
      </c>
      <c r="L161" s="46"/>
      <c r="M161" s="213" t="s">
        <v>32</v>
      </c>
      <c r="N161" s="214" t="s">
        <v>49</v>
      </c>
      <c r="O161" s="86"/>
      <c r="P161" s="215">
        <f>O161*H161</f>
        <v>0</v>
      </c>
      <c r="Q161" s="215">
        <v>0.0036600000000000001</v>
      </c>
      <c r="R161" s="215">
        <f>Q161*H161</f>
        <v>0.0073200000000000001</v>
      </c>
      <c r="S161" s="215">
        <v>0</v>
      </c>
      <c r="T161" s="216">
        <f>S161*H161</f>
        <v>0</v>
      </c>
      <c r="U161" s="40"/>
      <c r="V161" s="40"/>
      <c r="W161" s="40"/>
      <c r="X161" s="40"/>
      <c r="Y161" s="40"/>
      <c r="Z161" s="40"/>
      <c r="AA161" s="40"/>
      <c r="AB161" s="40"/>
      <c r="AC161" s="40"/>
      <c r="AD161" s="40"/>
      <c r="AE161" s="40"/>
      <c r="AR161" s="217" t="s">
        <v>319</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319</v>
      </c>
      <c r="BM161" s="217" t="s">
        <v>1212</v>
      </c>
    </row>
    <row r="162" s="2" customFormat="1">
      <c r="A162" s="40"/>
      <c r="B162" s="41"/>
      <c r="C162" s="42"/>
      <c r="D162" s="219" t="s">
        <v>180</v>
      </c>
      <c r="E162" s="42"/>
      <c r="F162" s="220" t="s">
        <v>1196</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49.05" customHeight="1">
      <c r="A163" s="40"/>
      <c r="B163" s="41"/>
      <c r="C163" s="206" t="s">
        <v>510</v>
      </c>
      <c r="D163" s="206" t="s">
        <v>172</v>
      </c>
      <c r="E163" s="207" t="s">
        <v>1213</v>
      </c>
      <c r="F163" s="208" t="s">
        <v>1214</v>
      </c>
      <c r="G163" s="209" t="s">
        <v>278</v>
      </c>
      <c r="H163" s="210">
        <v>10.800000000000001</v>
      </c>
      <c r="I163" s="211"/>
      <c r="J163" s="212">
        <f>ROUND(I163*H163,2)</f>
        <v>0</v>
      </c>
      <c r="K163" s="208" t="s">
        <v>176</v>
      </c>
      <c r="L163" s="46"/>
      <c r="M163" s="213" t="s">
        <v>32</v>
      </c>
      <c r="N163" s="214" t="s">
        <v>49</v>
      </c>
      <c r="O163" s="86"/>
      <c r="P163" s="215">
        <f>O163*H163</f>
        <v>0</v>
      </c>
      <c r="Q163" s="215">
        <v>0.0043600000000000002</v>
      </c>
      <c r="R163" s="215">
        <f>Q163*H163</f>
        <v>0.047088000000000005</v>
      </c>
      <c r="S163" s="215">
        <v>0</v>
      </c>
      <c r="T163" s="216">
        <f>S163*H163</f>
        <v>0</v>
      </c>
      <c r="U163" s="40"/>
      <c r="V163" s="40"/>
      <c r="W163" s="40"/>
      <c r="X163" s="40"/>
      <c r="Y163" s="40"/>
      <c r="Z163" s="40"/>
      <c r="AA163" s="40"/>
      <c r="AB163" s="40"/>
      <c r="AC163" s="40"/>
      <c r="AD163" s="40"/>
      <c r="AE163" s="40"/>
      <c r="AR163" s="217" t="s">
        <v>319</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319</v>
      </c>
      <c r="BM163" s="217" t="s">
        <v>1215</v>
      </c>
    </row>
    <row r="164" s="14" customFormat="1">
      <c r="A164" s="14"/>
      <c r="B164" s="234"/>
      <c r="C164" s="235"/>
      <c r="D164" s="219" t="s">
        <v>182</v>
      </c>
      <c r="E164" s="236" t="s">
        <v>32</v>
      </c>
      <c r="F164" s="237" t="s">
        <v>1216</v>
      </c>
      <c r="G164" s="235"/>
      <c r="H164" s="238">
        <v>5.2000000000000002</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1217</v>
      </c>
      <c r="G165" s="235"/>
      <c r="H165" s="238">
        <v>5.5999999999999996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5" customFormat="1">
      <c r="A166" s="15"/>
      <c r="B166" s="245"/>
      <c r="C166" s="246"/>
      <c r="D166" s="219" t="s">
        <v>182</v>
      </c>
      <c r="E166" s="247" t="s">
        <v>32</v>
      </c>
      <c r="F166" s="248" t="s">
        <v>200</v>
      </c>
      <c r="G166" s="246"/>
      <c r="H166" s="249">
        <v>10.800000000000001</v>
      </c>
      <c r="I166" s="250"/>
      <c r="J166" s="246"/>
      <c r="K166" s="246"/>
      <c r="L166" s="251"/>
      <c r="M166" s="252"/>
      <c r="N166" s="253"/>
      <c r="O166" s="253"/>
      <c r="P166" s="253"/>
      <c r="Q166" s="253"/>
      <c r="R166" s="253"/>
      <c r="S166" s="253"/>
      <c r="T166" s="254"/>
      <c r="U166" s="15"/>
      <c r="V166" s="15"/>
      <c r="W166" s="15"/>
      <c r="X166" s="15"/>
      <c r="Y166" s="15"/>
      <c r="Z166" s="15"/>
      <c r="AA166" s="15"/>
      <c r="AB166" s="15"/>
      <c r="AC166" s="15"/>
      <c r="AD166" s="15"/>
      <c r="AE166" s="15"/>
      <c r="AT166" s="255" t="s">
        <v>182</v>
      </c>
      <c r="AU166" s="255" t="s">
        <v>178</v>
      </c>
      <c r="AV166" s="15" t="s">
        <v>177</v>
      </c>
      <c r="AW166" s="15" t="s">
        <v>39</v>
      </c>
      <c r="AX166" s="15" t="s">
        <v>85</v>
      </c>
      <c r="AY166" s="255" t="s">
        <v>168</v>
      </c>
    </row>
    <row r="167" s="2" customFormat="1" ht="49.05" customHeight="1">
      <c r="A167" s="40"/>
      <c r="B167" s="41"/>
      <c r="C167" s="206" t="s">
        <v>408</v>
      </c>
      <c r="D167" s="206" t="s">
        <v>172</v>
      </c>
      <c r="E167" s="207" t="s">
        <v>1218</v>
      </c>
      <c r="F167" s="208" t="s">
        <v>1219</v>
      </c>
      <c r="G167" s="209" t="s">
        <v>558</v>
      </c>
      <c r="H167" s="210">
        <v>2.698</v>
      </c>
      <c r="I167" s="211"/>
      <c r="J167" s="212">
        <f>ROUND(I167*H167,2)</f>
        <v>0</v>
      </c>
      <c r="K167" s="208" t="s">
        <v>176</v>
      </c>
      <c r="L167" s="46"/>
      <c r="M167" s="213" t="s">
        <v>32</v>
      </c>
      <c r="N167" s="214" t="s">
        <v>49</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319</v>
      </c>
      <c r="AT167" s="217" t="s">
        <v>172</v>
      </c>
      <c r="AU167" s="217" t="s">
        <v>178</v>
      </c>
      <c r="AY167" s="18" t="s">
        <v>168</v>
      </c>
      <c r="BE167" s="218">
        <f>IF(N167="základní",J167,0)</f>
        <v>0</v>
      </c>
      <c r="BF167" s="218">
        <f>IF(N167="snížená",J167,0)</f>
        <v>0</v>
      </c>
      <c r="BG167" s="218">
        <f>IF(N167="zákl. přenesená",J167,0)</f>
        <v>0</v>
      </c>
      <c r="BH167" s="218">
        <f>IF(N167="sníž. přenesená",J167,0)</f>
        <v>0</v>
      </c>
      <c r="BI167" s="218">
        <f>IF(N167="nulová",J167,0)</f>
        <v>0</v>
      </c>
      <c r="BJ167" s="18" t="s">
        <v>178</v>
      </c>
      <c r="BK167" s="218">
        <f>ROUND(I167*H167,2)</f>
        <v>0</v>
      </c>
      <c r="BL167" s="18" t="s">
        <v>319</v>
      </c>
      <c r="BM167" s="217" t="s">
        <v>1220</v>
      </c>
    </row>
    <row r="168" s="2" customFormat="1">
      <c r="A168" s="40"/>
      <c r="B168" s="41"/>
      <c r="C168" s="42"/>
      <c r="D168" s="219" t="s">
        <v>180</v>
      </c>
      <c r="E168" s="42"/>
      <c r="F168" s="220" t="s">
        <v>759</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8" t="s">
        <v>180</v>
      </c>
      <c r="AU168" s="18" t="s">
        <v>178</v>
      </c>
    </row>
    <row r="169" s="12" customFormat="1" ht="22.8" customHeight="1">
      <c r="A169" s="12"/>
      <c r="B169" s="190"/>
      <c r="C169" s="191"/>
      <c r="D169" s="192" t="s">
        <v>76</v>
      </c>
      <c r="E169" s="204" t="s">
        <v>1221</v>
      </c>
      <c r="F169" s="204" t="s">
        <v>1222</v>
      </c>
      <c r="G169" s="191"/>
      <c r="H169" s="191"/>
      <c r="I169" s="194"/>
      <c r="J169" s="205">
        <f>BK169</f>
        <v>0</v>
      </c>
      <c r="K169" s="191"/>
      <c r="L169" s="196"/>
      <c r="M169" s="197"/>
      <c r="N169" s="198"/>
      <c r="O169" s="198"/>
      <c r="P169" s="199">
        <f>SUM(P170:P181)</f>
        <v>0</v>
      </c>
      <c r="Q169" s="198"/>
      <c r="R169" s="199">
        <f>SUM(R170:R181)</f>
        <v>0.083139899999999989</v>
      </c>
      <c r="S169" s="198"/>
      <c r="T169" s="200">
        <f>SUM(T170:T181)</f>
        <v>0</v>
      </c>
      <c r="U169" s="12"/>
      <c r="V169" s="12"/>
      <c r="W169" s="12"/>
      <c r="X169" s="12"/>
      <c r="Y169" s="12"/>
      <c r="Z169" s="12"/>
      <c r="AA169" s="12"/>
      <c r="AB169" s="12"/>
      <c r="AC169" s="12"/>
      <c r="AD169" s="12"/>
      <c r="AE169" s="12"/>
      <c r="AR169" s="201" t="s">
        <v>178</v>
      </c>
      <c r="AT169" s="202" t="s">
        <v>76</v>
      </c>
      <c r="AU169" s="202" t="s">
        <v>85</v>
      </c>
      <c r="AY169" s="201" t="s">
        <v>168</v>
      </c>
      <c r="BK169" s="203">
        <f>SUM(BK170:BK181)</f>
        <v>0</v>
      </c>
    </row>
    <row r="170" s="2" customFormat="1" ht="37.8" customHeight="1">
      <c r="A170" s="40"/>
      <c r="B170" s="41"/>
      <c r="C170" s="206" t="s">
        <v>412</v>
      </c>
      <c r="D170" s="206" t="s">
        <v>172</v>
      </c>
      <c r="E170" s="207" t="s">
        <v>1223</v>
      </c>
      <c r="F170" s="208" t="s">
        <v>1224</v>
      </c>
      <c r="G170" s="209" t="s">
        <v>175</v>
      </c>
      <c r="H170" s="210">
        <v>258.60000000000002</v>
      </c>
      <c r="I170" s="211"/>
      <c r="J170" s="212">
        <f>ROUND(I170*H170,2)</f>
        <v>0</v>
      </c>
      <c r="K170" s="208" t="s">
        <v>176</v>
      </c>
      <c r="L170" s="46"/>
      <c r="M170" s="213" t="s">
        <v>32</v>
      </c>
      <c r="N170" s="214" t="s">
        <v>49</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319</v>
      </c>
      <c r="AT170" s="217" t="s">
        <v>172</v>
      </c>
      <c r="AU170" s="217" t="s">
        <v>178</v>
      </c>
      <c r="AY170" s="18" t="s">
        <v>168</v>
      </c>
      <c r="BE170" s="218">
        <f>IF(N170="základní",J170,0)</f>
        <v>0</v>
      </c>
      <c r="BF170" s="218">
        <f>IF(N170="snížená",J170,0)</f>
        <v>0</v>
      </c>
      <c r="BG170" s="218">
        <f>IF(N170="zákl. přenesená",J170,0)</f>
        <v>0</v>
      </c>
      <c r="BH170" s="218">
        <f>IF(N170="sníž. přenesená",J170,0)</f>
        <v>0</v>
      </c>
      <c r="BI170" s="218">
        <f>IF(N170="nulová",J170,0)</f>
        <v>0</v>
      </c>
      <c r="BJ170" s="18" t="s">
        <v>178</v>
      </c>
      <c r="BK170" s="218">
        <f>ROUND(I170*H170,2)</f>
        <v>0</v>
      </c>
      <c r="BL170" s="18" t="s">
        <v>319</v>
      </c>
      <c r="BM170" s="217" t="s">
        <v>1225</v>
      </c>
    </row>
    <row r="171" s="2" customFormat="1">
      <c r="A171" s="40"/>
      <c r="B171" s="41"/>
      <c r="C171" s="42"/>
      <c r="D171" s="219" t="s">
        <v>180</v>
      </c>
      <c r="E171" s="42"/>
      <c r="F171" s="220" t="s">
        <v>1226</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8" t="s">
        <v>180</v>
      </c>
      <c r="AU171" s="18" t="s">
        <v>178</v>
      </c>
    </row>
    <row r="172" s="2" customFormat="1" ht="37.8" customHeight="1">
      <c r="A172" s="40"/>
      <c r="B172" s="41"/>
      <c r="C172" s="256" t="s">
        <v>416</v>
      </c>
      <c r="D172" s="256" t="s">
        <v>210</v>
      </c>
      <c r="E172" s="257" t="s">
        <v>1227</v>
      </c>
      <c r="F172" s="258" t="s">
        <v>1228</v>
      </c>
      <c r="G172" s="259" t="s">
        <v>175</v>
      </c>
      <c r="H172" s="260">
        <v>284.45999999999998</v>
      </c>
      <c r="I172" s="261"/>
      <c r="J172" s="262">
        <f>ROUND(I172*H172,2)</f>
        <v>0</v>
      </c>
      <c r="K172" s="258" t="s">
        <v>176</v>
      </c>
      <c r="L172" s="263"/>
      <c r="M172" s="264" t="s">
        <v>32</v>
      </c>
      <c r="N172" s="265" t="s">
        <v>49</v>
      </c>
      <c r="O172" s="86"/>
      <c r="P172" s="215">
        <f>O172*H172</f>
        <v>0</v>
      </c>
      <c r="Q172" s="215">
        <v>0.00013999999999999999</v>
      </c>
      <c r="R172" s="215">
        <f>Q172*H172</f>
        <v>0.039824399999999996</v>
      </c>
      <c r="S172" s="215">
        <v>0</v>
      </c>
      <c r="T172" s="216">
        <f>S172*H172</f>
        <v>0</v>
      </c>
      <c r="U172" s="40"/>
      <c r="V172" s="40"/>
      <c r="W172" s="40"/>
      <c r="X172" s="40"/>
      <c r="Y172" s="40"/>
      <c r="Z172" s="40"/>
      <c r="AA172" s="40"/>
      <c r="AB172" s="40"/>
      <c r="AC172" s="40"/>
      <c r="AD172" s="40"/>
      <c r="AE172" s="40"/>
      <c r="AR172" s="217" t="s">
        <v>395</v>
      </c>
      <c r="AT172" s="217" t="s">
        <v>210</v>
      </c>
      <c r="AU172" s="217" t="s">
        <v>178</v>
      </c>
      <c r="AY172" s="18" t="s">
        <v>168</v>
      </c>
      <c r="BE172" s="218">
        <f>IF(N172="základní",J172,0)</f>
        <v>0</v>
      </c>
      <c r="BF172" s="218">
        <f>IF(N172="snížená",J172,0)</f>
        <v>0</v>
      </c>
      <c r="BG172" s="218">
        <f>IF(N172="zákl. přenesená",J172,0)</f>
        <v>0</v>
      </c>
      <c r="BH172" s="218">
        <f>IF(N172="sníž. přenesená",J172,0)</f>
        <v>0</v>
      </c>
      <c r="BI172" s="218">
        <f>IF(N172="nulová",J172,0)</f>
        <v>0</v>
      </c>
      <c r="BJ172" s="18" t="s">
        <v>178</v>
      </c>
      <c r="BK172" s="218">
        <f>ROUND(I172*H172,2)</f>
        <v>0</v>
      </c>
      <c r="BL172" s="18" t="s">
        <v>319</v>
      </c>
      <c r="BM172" s="217" t="s">
        <v>1229</v>
      </c>
    </row>
    <row r="173" s="14" customFormat="1">
      <c r="A173" s="14"/>
      <c r="B173" s="234"/>
      <c r="C173" s="235"/>
      <c r="D173" s="219" t="s">
        <v>182</v>
      </c>
      <c r="E173" s="235"/>
      <c r="F173" s="237" t="s">
        <v>1230</v>
      </c>
      <c r="G173" s="235"/>
      <c r="H173" s="238">
        <v>284.45999999999998</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4</v>
      </c>
      <c r="AX173" s="14" t="s">
        <v>85</v>
      </c>
      <c r="AY173" s="244" t="s">
        <v>168</v>
      </c>
    </row>
    <row r="174" s="2" customFormat="1" ht="24.15" customHeight="1">
      <c r="A174" s="40"/>
      <c r="B174" s="41"/>
      <c r="C174" s="206" t="s">
        <v>420</v>
      </c>
      <c r="D174" s="206" t="s">
        <v>172</v>
      </c>
      <c r="E174" s="207" t="s">
        <v>1231</v>
      </c>
      <c r="F174" s="208" t="s">
        <v>1232</v>
      </c>
      <c r="G174" s="209" t="s">
        <v>278</v>
      </c>
      <c r="H174" s="210">
        <v>646.5</v>
      </c>
      <c r="I174" s="211"/>
      <c r="J174" s="212">
        <f>ROUND(I174*H174,2)</f>
        <v>0</v>
      </c>
      <c r="K174" s="208" t="s">
        <v>176</v>
      </c>
      <c r="L174" s="46"/>
      <c r="M174" s="213" t="s">
        <v>32</v>
      </c>
      <c r="N174" s="214" t="s">
        <v>49</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319</v>
      </c>
      <c r="AT174" s="217" t="s">
        <v>172</v>
      </c>
      <c r="AU174" s="217" t="s">
        <v>178</v>
      </c>
      <c r="AY174" s="18" t="s">
        <v>168</v>
      </c>
      <c r="BE174" s="218">
        <f>IF(N174="základní",J174,0)</f>
        <v>0</v>
      </c>
      <c r="BF174" s="218">
        <f>IF(N174="snížená",J174,0)</f>
        <v>0</v>
      </c>
      <c r="BG174" s="218">
        <f>IF(N174="zákl. přenesená",J174,0)</f>
        <v>0</v>
      </c>
      <c r="BH174" s="218">
        <f>IF(N174="sníž. přenesená",J174,0)</f>
        <v>0</v>
      </c>
      <c r="BI174" s="218">
        <f>IF(N174="nulová",J174,0)</f>
        <v>0</v>
      </c>
      <c r="BJ174" s="18" t="s">
        <v>178</v>
      </c>
      <c r="BK174" s="218">
        <f>ROUND(I174*H174,2)</f>
        <v>0</v>
      </c>
      <c r="BL174" s="18" t="s">
        <v>319</v>
      </c>
      <c r="BM174" s="217" t="s">
        <v>1233</v>
      </c>
    </row>
    <row r="175" s="2" customFormat="1">
      <c r="A175" s="40"/>
      <c r="B175" s="41"/>
      <c r="C175" s="42"/>
      <c r="D175" s="219" t="s">
        <v>180</v>
      </c>
      <c r="E175" s="42"/>
      <c r="F175" s="220" t="s">
        <v>1226</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8" t="s">
        <v>180</v>
      </c>
      <c r="AU175" s="18" t="s">
        <v>178</v>
      </c>
    </row>
    <row r="176" s="2" customFormat="1" ht="24.15" customHeight="1">
      <c r="A176" s="40"/>
      <c r="B176" s="41"/>
      <c r="C176" s="256" t="s">
        <v>424</v>
      </c>
      <c r="D176" s="256" t="s">
        <v>210</v>
      </c>
      <c r="E176" s="257" t="s">
        <v>1234</v>
      </c>
      <c r="F176" s="258" t="s">
        <v>1235</v>
      </c>
      <c r="G176" s="259" t="s">
        <v>278</v>
      </c>
      <c r="H176" s="260">
        <v>711.14999999999998</v>
      </c>
      <c r="I176" s="261"/>
      <c r="J176" s="262">
        <f>ROUND(I176*H176,2)</f>
        <v>0</v>
      </c>
      <c r="K176" s="258" t="s">
        <v>176</v>
      </c>
      <c r="L176" s="263"/>
      <c r="M176" s="264" t="s">
        <v>32</v>
      </c>
      <c r="N176" s="265" t="s">
        <v>49</v>
      </c>
      <c r="O176" s="86"/>
      <c r="P176" s="215">
        <f>O176*H176</f>
        <v>0</v>
      </c>
      <c r="Q176" s="215">
        <v>1.0000000000000001E-05</v>
      </c>
      <c r="R176" s="215">
        <f>Q176*H176</f>
        <v>0.0071115000000000006</v>
      </c>
      <c r="S176" s="215">
        <v>0</v>
      </c>
      <c r="T176" s="216">
        <f>S176*H176</f>
        <v>0</v>
      </c>
      <c r="U176" s="40"/>
      <c r="V176" s="40"/>
      <c r="W176" s="40"/>
      <c r="X176" s="40"/>
      <c r="Y176" s="40"/>
      <c r="Z176" s="40"/>
      <c r="AA176" s="40"/>
      <c r="AB176" s="40"/>
      <c r="AC176" s="40"/>
      <c r="AD176" s="40"/>
      <c r="AE176" s="40"/>
      <c r="AR176" s="217" t="s">
        <v>395</v>
      </c>
      <c r="AT176" s="217" t="s">
        <v>210</v>
      </c>
      <c r="AU176" s="217" t="s">
        <v>178</v>
      </c>
      <c r="AY176" s="18" t="s">
        <v>168</v>
      </c>
      <c r="BE176" s="218">
        <f>IF(N176="základní",J176,0)</f>
        <v>0</v>
      </c>
      <c r="BF176" s="218">
        <f>IF(N176="snížená",J176,0)</f>
        <v>0</v>
      </c>
      <c r="BG176" s="218">
        <f>IF(N176="zákl. přenesená",J176,0)</f>
        <v>0</v>
      </c>
      <c r="BH176" s="218">
        <f>IF(N176="sníž. přenesená",J176,0)</f>
        <v>0</v>
      </c>
      <c r="BI176" s="218">
        <f>IF(N176="nulová",J176,0)</f>
        <v>0</v>
      </c>
      <c r="BJ176" s="18" t="s">
        <v>178</v>
      </c>
      <c r="BK176" s="218">
        <f>ROUND(I176*H176,2)</f>
        <v>0</v>
      </c>
      <c r="BL176" s="18" t="s">
        <v>319</v>
      </c>
      <c r="BM176" s="217" t="s">
        <v>1236</v>
      </c>
    </row>
    <row r="177" s="14" customFormat="1">
      <c r="A177" s="14"/>
      <c r="B177" s="234"/>
      <c r="C177" s="235"/>
      <c r="D177" s="219" t="s">
        <v>182</v>
      </c>
      <c r="E177" s="235"/>
      <c r="F177" s="237" t="s">
        <v>1237</v>
      </c>
      <c r="G177" s="235"/>
      <c r="H177" s="238">
        <v>711.14999999999998</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4</v>
      </c>
      <c r="AX177" s="14" t="s">
        <v>85</v>
      </c>
      <c r="AY177" s="244" t="s">
        <v>168</v>
      </c>
    </row>
    <row r="178" s="2" customFormat="1" ht="14.4" customHeight="1">
      <c r="A178" s="40"/>
      <c r="B178" s="41"/>
      <c r="C178" s="206" t="s">
        <v>487</v>
      </c>
      <c r="D178" s="206" t="s">
        <v>172</v>
      </c>
      <c r="E178" s="207" t="s">
        <v>1238</v>
      </c>
      <c r="F178" s="208" t="s">
        <v>1239</v>
      </c>
      <c r="G178" s="209" t="s">
        <v>175</v>
      </c>
      <c r="H178" s="210">
        <v>258.60000000000002</v>
      </c>
      <c r="I178" s="211"/>
      <c r="J178" s="212">
        <f>ROUND(I178*H178,2)</f>
        <v>0</v>
      </c>
      <c r="K178" s="208" t="s">
        <v>176</v>
      </c>
      <c r="L178" s="46"/>
      <c r="M178" s="213" t="s">
        <v>32</v>
      </c>
      <c r="N178" s="214" t="s">
        <v>49</v>
      </c>
      <c r="O178" s="86"/>
      <c r="P178" s="215">
        <f>O178*H178</f>
        <v>0</v>
      </c>
      <c r="Q178" s="215">
        <v>0.00013999999999999999</v>
      </c>
      <c r="R178" s="215">
        <f>Q178*H178</f>
        <v>0.036204</v>
      </c>
      <c r="S178" s="215">
        <v>0</v>
      </c>
      <c r="T178" s="216">
        <f>S178*H178</f>
        <v>0</v>
      </c>
      <c r="U178" s="40"/>
      <c r="V178" s="40"/>
      <c r="W178" s="40"/>
      <c r="X178" s="40"/>
      <c r="Y178" s="40"/>
      <c r="Z178" s="40"/>
      <c r="AA178" s="40"/>
      <c r="AB178" s="40"/>
      <c r="AC178" s="40"/>
      <c r="AD178" s="40"/>
      <c r="AE178" s="40"/>
      <c r="AR178" s="217" t="s">
        <v>177</v>
      </c>
      <c r="AT178" s="217" t="s">
        <v>172</v>
      </c>
      <c r="AU178" s="217" t="s">
        <v>178</v>
      </c>
      <c r="AY178" s="18" t="s">
        <v>168</v>
      </c>
      <c r="BE178" s="218">
        <f>IF(N178="základní",J178,0)</f>
        <v>0</v>
      </c>
      <c r="BF178" s="218">
        <f>IF(N178="snížená",J178,0)</f>
        <v>0</v>
      </c>
      <c r="BG178" s="218">
        <f>IF(N178="zákl. přenesená",J178,0)</f>
        <v>0</v>
      </c>
      <c r="BH178" s="218">
        <f>IF(N178="sníž. přenesená",J178,0)</f>
        <v>0</v>
      </c>
      <c r="BI178" s="218">
        <f>IF(N178="nulová",J178,0)</f>
        <v>0</v>
      </c>
      <c r="BJ178" s="18" t="s">
        <v>178</v>
      </c>
      <c r="BK178" s="218">
        <f>ROUND(I178*H178,2)</f>
        <v>0</v>
      </c>
      <c r="BL178" s="18" t="s">
        <v>177</v>
      </c>
      <c r="BM178" s="217" t="s">
        <v>1240</v>
      </c>
    </row>
    <row r="179" s="2" customFormat="1">
      <c r="A179" s="40"/>
      <c r="B179" s="41"/>
      <c r="C179" s="42"/>
      <c r="D179" s="219" t="s">
        <v>180</v>
      </c>
      <c r="E179" s="42"/>
      <c r="F179" s="220" t="s">
        <v>1241</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8" t="s">
        <v>180</v>
      </c>
      <c r="AU179" s="18" t="s">
        <v>178</v>
      </c>
    </row>
    <row r="180" s="2" customFormat="1" ht="49.05" customHeight="1">
      <c r="A180" s="40"/>
      <c r="B180" s="41"/>
      <c r="C180" s="206" t="s">
        <v>491</v>
      </c>
      <c r="D180" s="206" t="s">
        <v>172</v>
      </c>
      <c r="E180" s="207" t="s">
        <v>1242</v>
      </c>
      <c r="F180" s="208" t="s">
        <v>1243</v>
      </c>
      <c r="G180" s="209" t="s">
        <v>558</v>
      </c>
      <c r="H180" s="210">
        <v>0.047</v>
      </c>
      <c r="I180" s="211"/>
      <c r="J180" s="212">
        <f>ROUND(I180*H180,2)</f>
        <v>0</v>
      </c>
      <c r="K180" s="208" t="s">
        <v>176</v>
      </c>
      <c r="L180" s="46"/>
      <c r="M180" s="213" t="s">
        <v>32</v>
      </c>
      <c r="N180" s="214" t="s">
        <v>49</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319</v>
      </c>
      <c r="AT180" s="217" t="s">
        <v>172</v>
      </c>
      <c r="AU180" s="217" t="s">
        <v>178</v>
      </c>
      <c r="AY180" s="18" t="s">
        <v>168</v>
      </c>
      <c r="BE180" s="218">
        <f>IF(N180="základní",J180,0)</f>
        <v>0</v>
      </c>
      <c r="BF180" s="218">
        <f>IF(N180="snížená",J180,0)</f>
        <v>0</v>
      </c>
      <c r="BG180" s="218">
        <f>IF(N180="zákl. přenesená",J180,0)</f>
        <v>0</v>
      </c>
      <c r="BH180" s="218">
        <f>IF(N180="sníž. přenesená",J180,0)</f>
        <v>0</v>
      </c>
      <c r="BI180" s="218">
        <f>IF(N180="nulová",J180,0)</f>
        <v>0</v>
      </c>
      <c r="BJ180" s="18" t="s">
        <v>178</v>
      </c>
      <c r="BK180" s="218">
        <f>ROUND(I180*H180,2)</f>
        <v>0</v>
      </c>
      <c r="BL180" s="18" t="s">
        <v>319</v>
      </c>
      <c r="BM180" s="217" t="s">
        <v>1244</v>
      </c>
    </row>
    <row r="181" s="2" customFormat="1">
      <c r="A181" s="40"/>
      <c r="B181" s="41"/>
      <c r="C181" s="42"/>
      <c r="D181" s="219" t="s">
        <v>180</v>
      </c>
      <c r="E181" s="42"/>
      <c r="F181" s="220" t="s">
        <v>1245</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8" t="s">
        <v>180</v>
      </c>
      <c r="AU181" s="18" t="s">
        <v>178</v>
      </c>
    </row>
    <row r="182" s="12" customFormat="1" ht="22.8" customHeight="1">
      <c r="A182" s="12"/>
      <c r="B182" s="190"/>
      <c r="C182" s="191"/>
      <c r="D182" s="192" t="s">
        <v>76</v>
      </c>
      <c r="E182" s="204" t="s">
        <v>805</v>
      </c>
      <c r="F182" s="204" t="s">
        <v>806</v>
      </c>
      <c r="G182" s="191"/>
      <c r="H182" s="191"/>
      <c r="I182" s="194"/>
      <c r="J182" s="205">
        <f>BK182</f>
        <v>0</v>
      </c>
      <c r="K182" s="191"/>
      <c r="L182" s="196"/>
      <c r="M182" s="197"/>
      <c r="N182" s="198"/>
      <c r="O182" s="198"/>
      <c r="P182" s="199">
        <f>SUM(P183:P192)</f>
        <v>0</v>
      </c>
      <c r="Q182" s="198"/>
      <c r="R182" s="199">
        <f>SUM(R183:R192)</f>
        <v>0</v>
      </c>
      <c r="S182" s="198"/>
      <c r="T182" s="200">
        <f>SUM(T183:T192)</f>
        <v>0.45500000000000007</v>
      </c>
      <c r="U182" s="12"/>
      <c r="V182" s="12"/>
      <c r="W182" s="12"/>
      <c r="X182" s="12"/>
      <c r="Y182" s="12"/>
      <c r="Z182" s="12"/>
      <c r="AA182" s="12"/>
      <c r="AB182" s="12"/>
      <c r="AC182" s="12"/>
      <c r="AD182" s="12"/>
      <c r="AE182" s="12"/>
      <c r="AR182" s="201" t="s">
        <v>178</v>
      </c>
      <c r="AT182" s="202" t="s">
        <v>76</v>
      </c>
      <c r="AU182" s="202" t="s">
        <v>85</v>
      </c>
      <c r="AY182" s="201" t="s">
        <v>168</v>
      </c>
      <c r="BK182" s="203">
        <f>SUM(BK183:BK192)</f>
        <v>0</v>
      </c>
    </row>
    <row r="183" s="2" customFormat="1" ht="14.4" customHeight="1">
      <c r="A183" s="40"/>
      <c r="B183" s="41"/>
      <c r="C183" s="206" t="s">
        <v>437</v>
      </c>
      <c r="D183" s="206" t="s">
        <v>172</v>
      </c>
      <c r="E183" s="207" t="s">
        <v>1246</v>
      </c>
      <c r="F183" s="208" t="s">
        <v>1247</v>
      </c>
      <c r="G183" s="209" t="s">
        <v>278</v>
      </c>
      <c r="H183" s="210">
        <v>13</v>
      </c>
      <c r="I183" s="211"/>
      <c r="J183" s="212">
        <f>ROUND(I183*H183,2)</f>
        <v>0</v>
      </c>
      <c r="K183" s="208" t="s">
        <v>176</v>
      </c>
      <c r="L183" s="46"/>
      <c r="M183" s="213" t="s">
        <v>32</v>
      </c>
      <c r="N183" s="214" t="s">
        <v>49</v>
      </c>
      <c r="O183" s="86"/>
      <c r="P183" s="215">
        <f>O183*H183</f>
        <v>0</v>
      </c>
      <c r="Q183" s="215">
        <v>0</v>
      </c>
      <c r="R183" s="215">
        <f>Q183*H183</f>
        <v>0</v>
      </c>
      <c r="S183" s="215">
        <v>0.035000000000000003</v>
      </c>
      <c r="T183" s="216">
        <f>S183*H183</f>
        <v>0.45500000000000007</v>
      </c>
      <c r="U183" s="40"/>
      <c r="V183" s="40"/>
      <c r="W183" s="40"/>
      <c r="X183" s="40"/>
      <c r="Y183" s="40"/>
      <c r="Z183" s="40"/>
      <c r="AA183" s="40"/>
      <c r="AB183" s="40"/>
      <c r="AC183" s="40"/>
      <c r="AD183" s="40"/>
      <c r="AE183" s="40"/>
      <c r="AR183" s="217" t="s">
        <v>319</v>
      </c>
      <c r="AT183" s="217" t="s">
        <v>172</v>
      </c>
      <c r="AU183" s="217" t="s">
        <v>178</v>
      </c>
      <c r="AY183" s="18" t="s">
        <v>168</v>
      </c>
      <c r="BE183" s="218">
        <f>IF(N183="základní",J183,0)</f>
        <v>0</v>
      </c>
      <c r="BF183" s="218">
        <f>IF(N183="snížená",J183,0)</f>
        <v>0</v>
      </c>
      <c r="BG183" s="218">
        <f>IF(N183="zákl. přenesená",J183,0)</f>
        <v>0</v>
      </c>
      <c r="BH183" s="218">
        <f>IF(N183="sníž. přenesená",J183,0)</f>
        <v>0</v>
      </c>
      <c r="BI183" s="218">
        <f>IF(N183="nulová",J183,0)</f>
        <v>0</v>
      </c>
      <c r="BJ183" s="18" t="s">
        <v>178</v>
      </c>
      <c r="BK183" s="218">
        <f>ROUND(I183*H183,2)</f>
        <v>0</v>
      </c>
      <c r="BL183" s="18" t="s">
        <v>319</v>
      </c>
      <c r="BM183" s="217" t="s">
        <v>1248</v>
      </c>
    </row>
    <row r="184" s="2" customFormat="1">
      <c r="A184" s="40"/>
      <c r="B184" s="41"/>
      <c r="C184" s="42"/>
      <c r="D184" s="219" t="s">
        <v>180</v>
      </c>
      <c r="E184" s="42"/>
      <c r="F184" s="220" t="s">
        <v>1249</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8" t="s">
        <v>180</v>
      </c>
      <c r="AU184" s="18" t="s">
        <v>178</v>
      </c>
    </row>
    <row r="185" s="2" customFormat="1" ht="14.4" customHeight="1">
      <c r="A185" s="40"/>
      <c r="B185" s="41"/>
      <c r="C185" s="206" t="s">
        <v>454</v>
      </c>
      <c r="D185" s="206" t="s">
        <v>172</v>
      </c>
      <c r="E185" s="207" t="s">
        <v>1250</v>
      </c>
      <c r="F185" s="208" t="s">
        <v>1251</v>
      </c>
      <c r="G185" s="209" t="s">
        <v>278</v>
      </c>
      <c r="H185" s="210">
        <v>1.2</v>
      </c>
      <c r="I185" s="211"/>
      <c r="J185" s="212">
        <f>ROUND(I185*H185,2)</f>
        <v>0</v>
      </c>
      <c r="K185" s="208" t="s">
        <v>176</v>
      </c>
      <c r="L185" s="46"/>
      <c r="M185" s="213" t="s">
        <v>32</v>
      </c>
      <c r="N185" s="214" t="s">
        <v>49</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1252</v>
      </c>
    </row>
    <row r="186" s="2" customFormat="1">
      <c r="A186" s="40"/>
      <c r="B186" s="41"/>
      <c r="C186" s="42"/>
      <c r="D186" s="219" t="s">
        <v>180</v>
      </c>
      <c r="E186" s="42"/>
      <c r="F186" s="220" t="s">
        <v>1253</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8" t="s">
        <v>180</v>
      </c>
      <c r="AU186" s="18" t="s">
        <v>178</v>
      </c>
    </row>
    <row r="187" s="14" customFormat="1">
      <c r="A187" s="14"/>
      <c r="B187" s="234"/>
      <c r="C187" s="235"/>
      <c r="D187" s="219" t="s">
        <v>182</v>
      </c>
      <c r="E187" s="236" t="s">
        <v>32</v>
      </c>
      <c r="F187" s="237" t="s">
        <v>1254</v>
      </c>
      <c r="G187" s="235"/>
      <c r="H187" s="238">
        <v>1.2</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85</v>
      </c>
      <c r="AY187" s="244" t="s">
        <v>168</v>
      </c>
    </row>
    <row r="188" s="2" customFormat="1" ht="14.4" customHeight="1">
      <c r="A188" s="40"/>
      <c r="B188" s="41"/>
      <c r="C188" s="256" t="s">
        <v>458</v>
      </c>
      <c r="D188" s="256" t="s">
        <v>210</v>
      </c>
      <c r="E188" s="257" t="s">
        <v>1255</v>
      </c>
      <c r="F188" s="258" t="s">
        <v>1256</v>
      </c>
      <c r="G188" s="259" t="s">
        <v>1257</v>
      </c>
      <c r="H188" s="260">
        <v>2</v>
      </c>
      <c r="I188" s="261"/>
      <c r="J188" s="262">
        <f>ROUND(I188*H188,2)</f>
        <v>0</v>
      </c>
      <c r="K188" s="258" t="s">
        <v>32</v>
      </c>
      <c r="L188" s="263"/>
      <c r="M188" s="264" t="s">
        <v>32</v>
      </c>
      <c r="N188" s="265" t="s">
        <v>49</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395</v>
      </c>
      <c r="AT188" s="217" t="s">
        <v>210</v>
      </c>
      <c r="AU188" s="217" t="s">
        <v>178</v>
      </c>
      <c r="AY188" s="18" t="s">
        <v>168</v>
      </c>
      <c r="BE188" s="218">
        <f>IF(N188="základní",J188,0)</f>
        <v>0</v>
      </c>
      <c r="BF188" s="218">
        <f>IF(N188="snížená",J188,0)</f>
        <v>0</v>
      </c>
      <c r="BG188" s="218">
        <f>IF(N188="zákl. přenesená",J188,0)</f>
        <v>0</v>
      </c>
      <c r="BH188" s="218">
        <f>IF(N188="sníž. přenesená",J188,0)</f>
        <v>0</v>
      </c>
      <c r="BI188" s="218">
        <f>IF(N188="nulová",J188,0)</f>
        <v>0</v>
      </c>
      <c r="BJ188" s="18" t="s">
        <v>178</v>
      </c>
      <c r="BK188" s="218">
        <f>ROUND(I188*H188,2)</f>
        <v>0</v>
      </c>
      <c r="BL188" s="18" t="s">
        <v>319</v>
      </c>
      <c r="BM188" s="217" t="s">
        <v>1258</v>
      </c>
    </row>
    <row r="189" s="2" customFormat="1" ht="14.4" customHeight="1">
      <c r="A189" s="40"/>
      <c r="B189" s="41"/>
      <c r="C189" s="256" t="s">
        <v>462</v>
      </c>
      <c r="D189" s="256" t="s">
        <v>210</v>
      </c>
      <c r="E189" s="257" t="s">
        <v>1259</v>
      </c>
      <c r="F189" s="258" t="s">
        <v>1260</v>
      </c>
      <c r="G189" s="259" t="s">
        <v>1257</v>
      </c>
      <c r="H189" s="260">
        <v>4</v>
      </c>
      <c r="I189" s="261"/>
      <c r="J189" s="262">
        <f>ROUND(I189*H189,2)</f>
        <v>0</v>
      </c>
      <c r="K189" s="258" t="s">
        <v>32</v>
      </c>
      <c r="L189" s="263"/>
      <c r="M189" s="264" t="s">
        <v>32</v>
      </c>
      <c r="N189" s="265" t="s">
        <v>49</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1261</v>
      </c>
    </row>
    <row r="190" s="2" customFormat="1" ht="14.4" customHeight="1">
      <c r="A190" s="40"/>
      <c r="B190" s="41"/>
      <c r="C190" s="256" t="s">
        <v>469</v>
      </c>
      <c r="D190" s="256" t="s">
        <v>210</v>
      </c>
      <c r="E190" s="257" t="s">
        <v>1262</v>
      </c>
      <c r="F190" s="258" t="s">
        <v>1263</v>
      </c>
      <c r="G190" s="259" t="s">
        <v>1257</v>
      </c>
      <c r="H190" s="260">
        <v>4</v>
      </c>
      <c r="I190" s="261"/>
      <c r="J190" s="262">
        <f>ROUND(I190*H190,2)</f>
        <v>0</v>
      </c>
      <c r="K190" s="258" t="s">
        <v>32</v>
      </c>
      <c r="L190" s="263"/>
      <c r="M190" s="264" t="s">
        <v>32</v>
      </c>
      <c r="N190" s="265" t="s">
        <v>49</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395</v>
      </c>
      <c r="AT190" s="217" t="s">
        <v>210</v>
      </c>
      <c r="AU190" s="217" t="s">
        <v>178</v>
      </c>
      <c r="AY190" s="18" t="s">
        <v>168</v>
      </c>
      <c r="BE190" s="218">
        <f>IF(N190="základní",J190,0)</f>
        <v>0</v>
      </c>
      <c r="BF190" s="218">
        <f>IF(N190="snížená",J190,0)</f>
        <v>0</v>
      </c>
      <c r="BG190" s="218">
        <f>IF(N190="zákl. přenesená",J190,0)</f>
        <v>0</v>
      </c>
      <c r="BH190" s="218">
        <f>IF(N190="sníž. přenesená",J190,0)</f>
        <v>0</v>
      </c>
      <c r="BI190" s="218">
        <f>IF(N190="nulová",J190,0)</f>
        <v>0</v>
      </c>
      <c r="BJ190" s="18" t="s">
        <v>178</v>
      </c>
      <c r="BK190" s="218">
        <f>ROUND(I190*H190,2)</f>
        <v>0</v>
      </c>
      <c r="BL190" s="18" t="s">
        <v>319</v>
      </c>
      <c r="BM190" s="217" t="s">
        <v>1264</v>
      </c>
    </row>
    <row r="191" s="2" customFormat="1" ht="37.8" customHeight="1">
      <c r="A191" s="40"/>
      <c r="B191" s="41"/>
      <c r="C191" s="206" t="s">
        <v>474</v>
      </c>
      <c r="D191" s="206" t="s">
        <v>172</v>
      </c>
      <c r="E191" s="207" t="s">
        <v>819</v>
      </c>
      <c r="F191" s="208" t="s">
        <v>820</v>
      </c>
      <c r="G191" s="209" t="s">
        <v>599</v>
      </c>
      <c r="H191" s="266"/>
      <c r="I191" s="211"/>
      <c r="J191" s="212">
        <f>ROUND(I191*H191,2)</f>
        <v>0</v>
      </c>
      <c r="K191" s="208" t="s">
        <v>176</v>
      </c>
      <c r="L191" s="46"/>
      <c r="M191" s="213" t="s">
        <v>32</v>
      </c>
      <c r="N191" s="214" t="s">
        <v>49</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319</v>
      </c>
      <c r="AT191" s="217" t="s">
        <v>172</v>
      </c>
      <c r="AU191" s="217" t="s">
        <v>178</v>
      </c>
      <c r="AY191" s="18" t="s">
        <v>168</v>
      </c>
      <c r="BE191" s="218">
        <f>IF(N191="základní",J191,0)</f>
        <v>0</v>
      </c>
      <c r="BF191" s="218">
        <f>IF(N191="snížená",J191,0)</f>
        <v>0</v>
      </c>
      <c r="BG191" s="218">
        <f>IF(N191="zákl. přenesená",J191,0)</f>
        <v>0</v>
      </c>
      <c r="BH191" s="218">
        <f>IF(N191="sníž. přenesená",J191,0)</f>
        <v>0</v>
      </c>
      <c r="BI191" s="218">
        <f>IF(N191="nulová",J191,0)</f>
        <v>0</v>
      </c>
      <c r="BJ191" s="18" t="s">
        <v>178</v>
      </c>
      <c r="BK191" s="218">
        <f>ROUND(I191*H191,2)</f>
        <v>0</v>
      </c>
      <c r="BL191" s="18" t="s">
        <v>319</v>
      </c>
      <c r="BM191" s="217" t="s">
        <v>1265</v>
      </c>
    </row>
    <row r="192" s="2" customFormat="1">
      <c r="A192" s="40"/>
      <c r="B192" s="41"/>
      <c r="C192" s="42"/>
      <c r="D192" s="219" t="s">
        <v>180</v>
      </c>
      <c r="E192" s="42"/>
      <c r="F192" s="220" t="s">
        <v>822</v>
      </c>
      <c r="G192" s="42"/>
      <c r="H192" s="42"/>
      <c r="I192" s="221"/>
      <c r="J192" s="42"/>
      <c r="K192" s="42"/>
      <c r="L192" s="46"/>
      <c r="M192" s="270"/>
      <c r="N192" s="271"/>
      <c r="O192" s="272"/>
      <c r="P192" s="272"/>
      <c r="Q192" s="272"/>
      <c r="R192" s="272"/>
      <c r="S192" s="272"/>
      <c r="T192" s="273"/>
      <c r="U192" s="40"/>
      <c r="V192" s="40"/>
      <c r="W192" s="40"/>
      <c r="X192" s="40"/>
      <c r="Y192" s="40"/>
      <c r="Z192" s="40"/>
      <c r="AA192" s="40"/>
      <c r="AB192" s="40"/>
      <c r="AC192" s="40"/>
      <c r="AD192" s="40"/>
      <c r="AE192" s="40"/>
      <c r="AT192" s="18" t="s">
        <v>180</v>
      </c>
      <c r="AU192" s="18" t="s">
        <v>178</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1+SbiJZN1bLvOkN6U/bHSfWNWaxqVVgkzw0BqKawSQqFZefGJFmKFl+HvEvomzqtob+UJHM3YhhN7wKGdi9syQ==" hashValue="nFIiBrvLW+s2/gAg0v/tybrRcyqKDnxsnG/U+Atm/NEysSZ/45YsXIiPSuGL5DAuoeUj8hZD/OsBl08L9ikCDw==" algorithmName="SHA-512" password="CC35"/>
  <autoFilter ref="C86:K19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1266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ROUND((SUM(BE90:BE147)),  2)</f>
        <v>0</v>
      </c>
      <c r="G33" s="40"/>
      <c r="H33" s="40"/>
      <c r="I33" s="150">
        <v>0.20999999999999999</v>
      </c>
      <c r="J33" s="149">
        <f>ROUND(((SUM(BE90:BE147))*I33),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ROUND((SUM(BF90:BF147)),  2)</f>
        <v>0</v>
      </c>
      <c r="G34" s="40"/>
      <c r="H34" s="40"/>
      <c r="I34" s="150">
        <v>0.14999999999999999</v>
      </c>
      <c r="J34" s="149">
        <f>ROUND(((SUM(BF90:BF147))*I34),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04 Sionkova 1507/2 - opravy bytu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J110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J120</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J123</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J124</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J137</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J141</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1507/2</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04 Sionkova 1507/2 - opravy bytu č.1</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P91+P123</f>
        <v>0</v>
      </c>
      <c r="Q90" s="98"/>
      <c r="R90" s="187">
        <f>R91+R123</f>
        <v>0.77699499999999999</v>
      </c>
      <c r="S90" s="98"/>
      <c r="T90" s="188">
        <f>T91+T123</f>
        <v>0.43099999999999994</v>
      </c>
      <c r="U90" s="40"/>
      <c r="V90" s="40"/>
      <c r="W90" s="40"/>
      <c r="X90" s="40"/>
      <c r="Y90" s="40"/>
      <c r="Z90" s="40"/>
      <c r="AA90" s="40"/>
      <c r="AB90" s="40"/>
      <c r="AC90" s="40"/>
      <c r="AD90" s="40"/>
      <c r="AE90" s="40"/>
      <c r="AT90" s="18" t="s">
        <v>76</v>
      </c>
      <c r="AU90" s="18" t="s">
        <v>132</v>
      </c>
      <c r="BK90" s="189">
        <f>BK91+BK123</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P92+P99+P110+P120</f>
        <v>0</v>
      </c>
      <c r="Q91" s="198"/>
      <c r="R91" s="199">
        <f>R92+R99+R110+R120</f>
        <v>0.75985499999999995</v>
      </c>
      <c r="S91" s="198"/>
      <c r="T91" s="200">
        <f>T92+T99+T110+T120</f>
        <v>0.43099999999999994</v>
      </c>
      <c r="U91" s="12"/>
      <c r="V91" s="12"/>
      <c r="W91" s="12"/>
      <c r="X91" s="12"/>
      <c r="Y91" s="12"/>
      <c r="Z91" s="12"/>
      <c r="AA91" s="12"/>
      <c r="AB91" s="12"/>
      <c r="AC91" s="12"/>
      <c r="AD91" s="12"/>
      <c r="AE91" s="12"/>
      <c r="AR91" s="201" t="s">
        <v>85</v>
      </c>
      <c r="AT91" s="202" t="s">
        <v>76</v>
      </c>
      <c r="AU91" s="202" t="s">
        <v>77</v>
      </c>
      <c r="AY91" s="201" t="s">
        <v>168</v>
      </c>
      <c r="BK91" s="203">
        <f>BK92+BK99+BK110+BK120</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SUM(P93:P98)</f>
        <v>0</v>
      </c>
      <c r="Q92" s="198"/>
      <c r="R92" s="199">
        <f>SUM(R93:R98)</f>
        <v>0.51781500000000003</v>
      </c>
      <c r="S92" s="198"/>
      <c r="T92" s="200">
        <f>SUM(T93:T98)</f>
        <v>0</v>
      </c>
      <c r="U92" s="12"/>
      <c r="V92" s="12"/>
      <c r="W92" s="12"/>
      <c r="X92" s="12"/>
      <c r="Y92" s="12"/>
      <c r="Z92" s="12"/>
      <c r="AA92" s="12"/>
      <c r="AB92" s="12"/>
      <c r="AC92" s="12"/>
      <c r="AD92" s="12"/>
      <c r="AE92" s="12"/>
      <c r="AR92" s="201" t="s">
        <v>85</v>
      </c>
      <c r="AT92" s="202" t="s">
        <v>76</v>
      </c>
      <c r="AU92" s="202" t="s">
        <v>85</v>
      </c>
      <c r="AY92" s="201" t="s">
        <v>168</v>
      </c>
      <c r="BK92" s="203">
        <f>SUM(BK93:BK98)</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14" customFormat="1">
      <c r="A95" s="14"/>
      <c r="B95" s="234"/>
      <c r="C95" s="235"/>
      <c r="D95" s="219" t="s">
        <v>182</v>
      </c>
      <c r="E95" s="236" t="s">
        <v>32</v>
      </c>
      <c r="F95" s="237" t="s">
        <v>1275</v>
      </c>
      <c r="G95" s="235"/>
      <c r="H95" s="238">
        <v>7.5</v>
      </c>
      <c r="I95" s="239"/>
      <c r="J95" s="235"/>
      <c r="K95" s="235"/>
      <c r="L95" s="240"/>
      <c r="M95" s="241"/>
      <c r="N95" s="242"/>
      <c r="O95" s="242"/>
      <c r="P95" s="242"/>
      <c r="Q95" s="242"/>
      <c r="R95" s="242"/>
      <c r="S95" s="242"/>
      <c r="T95" s="243"/>
      <c r="U95" s="14"/>
      <c r="V95" s="14"/>
      <c r="W95" s="14"/>
      <c r="X95" s="14"/>
      <c r="Y95" s="14"/>
      <c r="Z95" s="14"/>
      <c r="AA95" s="14"/>
      <c r="AB95" s="14"/>
      <c r="AC95" s="14"/>
      <c r="AD95" s="14"/>
      <c r="AE95" s="14"/>
      <c r="AT95" s="244" t="s">
        <v>182</v>
      </c>
      <c r="AU95" s="244" t="s">
        <v>178</v>
      </c>
      <c r="AV95" s="14" t="s">
        <v>178</v>
      </c>
      <c r="AW95" s="14" t="s">
        <v>39</v>
      </c>
      <c r="AX95" s="14" t="s">
        <v>85</v>
      </c>
      <c r="AY95" s="244" t="s">
        <v>168</v>
      </c>
    </row>
    <row r="96" s="2" customFormat="1" ht="37.8" customHeight="1">
      <c r="A96" s="40"/>
      <c r="B96" s="41"/>
      <c r="C96" s="206" t="s">
        <v>855</v>
      </c>
      <c r="D96" s="206" t="s">
        <v>172</v>
      </c>
      <c r="E96" s="207" t="s">
        <v>1276</v>
      </c>
      <c r="F96" s="208" t="s">
        <v>1277</v>
      </c>
      <c r="G96" s="209" t="s">
        <v>175</v>
      </c>
      <c r="H96" s="210">
        <v>7.5</v>
      </c>
      <c r="I96" s="211"/>
      <c r="J96" s="212">
        <f>ROUND(I96*H96,2)</f>
        <v>0</v>
      </c>
      <c r="K96" s="208" t="s">
        <v>176</v>
      </c>
      <c r="L96" s="46"/>
      <c r="M96" s="213" t="s">
        <v>32</v>
      </c>
      <c r="N96" s="214" t="s">
        <v>49</v>
      </c>
      <c r="O96" s="86"/>
      <c r="P96" s="215">
        <f>O96*H96</f>
        <v>0</v>
      </c>
      <c r="Q96" s="215">
        <v>0.017330000000000002</v>
      </c>
      <c r="R96" s="215">
        <f>Q96*H96</f>
        <v>0.12997500000000001</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1278</v>
      </c>
    </row>
    <row r="97" s="2" customFormat="1">
      <c r="A97" s="40"/>
      <c r="B97" s="41"/>
      <c r="C97" s="42"/>
      <c r="D97" s="219" t="s">
        <v>180</v>
      </c>
      <c r="E97" s="42"/>
      <c r="F97" s="220" t="s">
        <v>1279</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2" customFormat="1" ht="24.15" customHeight="1">
      <c r="A98" s="40"/>
      <c r="B98" s="41"/>
      <c r="C98" s="206" t="s">
        <v>865</v>
      </c>
      <c r="D98" s="206" t="s">
        <v>172</v>
      </c>
      <c r="E98" s="207" t="s">
        <v>1280</v>
      </c>
      <c r="F98" s="208" t="s">
        <v>1281</v>
      </c>
      <c r="G98" s="209" t="s">
        <v>715</v>
      </c>
      <c r="H98" s="210">
        <v>24</v>
      </c>
      <c r="I98" s="211"/>
      <c r="J98" s="212">
        <f>ROUND(I98*H98,2)</f>
        <v>0</v>
      </c>
      <c r="K98" s="208" t="s">
        <v>176</v>
      </c>
      <c r="L98" s="46"/>
      <c r="M98" s="213" t="s">
        <v>32</v>
      </c>
      <c r="N98" s="214" t="s">
        <v>49</v>
      </c>
      <c r="O98" s="86"/>
      <c r="P98" s="215">
        <f>O98*H98</f>
        <v>0</v>
      </c>
      <c r="Q98" s="215">
        <v>0.0036600000000000001</v>
      </c>
      <c r="R98" s="215">
        <f>Q98*H98</f>
        <v>0.087840000000000001</v>
      </c>
      <c r="S98" s="215">
        <v>0</v>
      </c>
      <c r="T98" s="216">
        <f>S98*H98</f>
        <v>0</v>
      </c>
      <c r="U98" s="40"/>
      <c r="V98" s="40"/>
      <c r="W98" s="40"/>
      <c r="X98" s="40"/>
      <c r="Y98" s="40"/>
      <c r="Z98" s="40"/>
      <c r="AA98" s="40"/>
      <c r="AB98" s="40"/>
      <c r="AC98" s="40"/>
      <c r="AD98" s="40"/>
      <c r="AE98" s="40"/>
      <c r="AR98" s="217" t="s">
        <v>177</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177</v>
      </c>
      <c r="BM98" s="217" t="s">
        <v>1282</v>
      </c>
    </row>
    <row r="99" s="12" customFormat="1" ht="22.8" customHeight="1">
      <c r="A99" s="12"/>
      <c r="B99" s="190"/>
      <c r="C99" s="191"/>
      <c r="D99" s="192" t="s">
        <v>76</v>
      </c>
      <c r="E99" s="204" t="s">
        <v>268</v>
      </c>
      <c r="F99" s="204" t="s">
        <v>495</v>
      </c>
      <c r="G99" s="191"/>
      <c r="H99" s="191"/>
      <c r="I99" s="194"/>
      <c r="J99" s="205">
        <f>BK99</f>
        <v>0</v>
      </c>
      <c r="K99" s="191"/>
      <c r="L99" s="196"/>
      <c r="M99" s="197"/>
      <c r="N99" s="198"/>
      <c r="O99" s="198"/>
      <c r="P99" s="199">
        <f>SUM(P100:P109)</f>
        <v>0</v>
      </c>
      <c r="Q99" s="198"/>
      <c r="R99" s="199">
        <f>SUM(R100:R109)</f>
        <v>0.24203999999999998</v>
      </c>
      <c r="S99" s="198"/>
      <c r="T99" s="200">
        <f>SUM(T100:T109)</f>
        <v>0.43099999999999994</v>
      </c>
      <c r="U99" s="12"/>
      <c r="V99" s="12"/>
      <c r="W99" s="12"/>
      <c r="X99" s="12"/>
      <c r="Y99" s="12"/>
      <c r="Z99" s="12"/>
      <c r="AA99" s="12"/>
      <c r="AB99" s="12"/>
      <c r="AC99" s="12"/>
      <c r="AD99" s="12"/>
      <c r="AE99" s="12"/>
      <c r="AR99" s="201" t="s">
        <v>85</v>
      </c>
      <c r="AT99" s="202" t="s">
        <v>76</v>
      </c>
      <c r="AU99" s="202" t="s">
        <v>85</v>
      </c>
      <c r="AY99" s="201" t="s">
        <v>168</v>
      </c>
      <c r="BK99" s="203">
        <f>SUM(BK100:BK109)</f>
        <v>0</v>
      </c>
    </row>
    <row r="100" s="2" customFormat="1" ht="37.8" customHeight="1">
      <c r="A100" s="40"/>
      <c r="B100" s="41"/>
      <c r="C100" s="206" t="s">
        <v>347</v>
      </c>
      <c r="D100" s="206" t="s">
        <v>172</v>
      </c>
      <c r="E100" s="207" t="s">
        <v>497</v>
      </c>
      <c r="F100" s="208" t="s">
        <v>498</v>
      </c>
      <c r="G100" s="209" t="s">
        <v>175</v>
      </c>
      <c r="H100" s="210">
        <v>25</v>
      </c>
      <c r="I100" s="211"/>
      <c r="J100" s="212">
        <f>ROUND(I100*H100,2)</f>
        <v>0</v>
      </c>
      <c r="K100" s="208" t="s">
        <v>176</v>
      </c>
      <c r="L100" s="46"/>
      <c r="M100" s="213" t="s">
        <v>32</v>
      </c>
      <c r="N100" s="214" t="s">
        <v>49</v>
      </c>
      <c r="O100" s="86"/>
      <c r="P100" s="215">
        <f>O100*H100</f>
        <v>0</v>
      </c>
      <c r="Q100" s="215">
        <v>4.0000000000000003E-05</v>
      </c>
      <c r="R100" s="215">
        <f>Q100*H100</f>
        <v>0.001</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1283</v>
      </c>
    </row>
    <row r="101" s="2" customFormat="1">
      <c r="A101" s="40"/>
      <c r="B101" s="41"/>
      <c r="C101" s="42"/>
      <c r="D101" s="219" t="s">
        <v>180</v>
      </c>
      <c r="E101" s="42"/>
      <c r="F101" s="220" t="s">
        <v>500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8" t="s">
        <v>180</v>
      </c>
      <c r="AU101" s="18" t="s">
        <v>178</v>
      </c>
    </row>
    <row r="102" s="2" customFormat="1" ht="49.05" customHeight="1">
      <c r="A102" s="40"/>
      <c r="B102" s="41"/>
      <c r="C102" s="206" t="s">
        <v>755</v>
      </c>
      <c r="D102" s="206" t="s">
        <v>172</v>
      </c>
      <c r="E102" s="207" t="s">
        <v>1284</v>
      </c>
      <c r="F102" s="208" t="s">
        <v>1285</v>
      </c>
      <c r="G102" s="209" t="s">
        <v>1286</v>
      </c>
      <c r="H102" s="210">
        <v>1</v>
      </c>
      <c r="I102" s="211"/>
      <c r="J102" s="212">
        <f>ROUND(I102*H102,2)</f>
        <v>0</v>
      </c>
      <c r="K102" s="208" t="s">
        <v>176</v>
      </c>
      <c r="L102" s="46"/>
      <c r="M102" s="213" t="s">
        <v>32</v>
      </c>
      <c r="N102" s="214" t="s">
        <v>49</v>
      </c>
      <c r="O102" s="86"/>
      <c r="P102" s="215">
        <f>O102*H102</f>
        <v>0</v>
      </c>
      <c r="Q102" s="215">
        <v>0.22417999999999999</v>
      </c>
      <c r="R102" s="215">
        <f>Q102*H102</f>
        <v>0.22417999999999999</v>
      </c>
      <c r="S102" s="215">
        <v>0.17299999999999999</v>
      </c>
      <c r="T102" s="216">
        <f>S102*H102</f>
        <v>0.17299999999999999</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1287</v>
      </c>
    </row>
    <row r="103" s="2" customFormat="1">
      <c r="A103" s="40"/>
      <c r="B103" s="41"/>
      <c r="C103" s="42"/>
      <c r="D103" s="219" t="s">
        <v>180</v>
      </c>
      <c r="E103" s="42"/>
      <c r="F103" s="220" t="s">
        <v>1288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2" customFormat="1" ht="76.35" customHeight="1">
      <c r="A104" s="40"/>
      <c r="B104" s="41"/>
      <c r="C104" s="206" t="s">
        <v>762</v>
      </c>
      <c r="D104" s="206" t="s">
        <v>172</v>
      </c>
      <c r="E104" s="207" t="s">
        <v>1289</v>
      </c>
      <c r="F104" s="208" t="s">
        <v>1290</v>
      </c>
      <c r="G104" s="209" t="s">
        <v>278</v>
      </c>
      <c r="H104" s="210">
        <v>6</v>
      </c>
      <c r="I104" s="211"/>
      <c r="J104" s="212">
        <f>ROUND(I104*H104,2)</f>
        <v>0</v>
      </c>
      <c r="K104" s="208" t="s">
        <v>176</v>
      </c>
      <c r="L104" s="46"/>
      <c r="M104" s="213" t="s">
        <v>32</v>
      </c>
      <c r="N104" s="214" t="s">
        <v>49</v>
      </c>
      <c r="O104" s="86"/>
      <c r="P104" s="215">
        <f>O104*H104</f>
        <v>0</v>
      </c>
      <c r="Q104" s="215">
        <v>0.00281</v>
      </c>
      <c r="R104" s="215">
        <f>Q104*H104</f>
        <v>0.01686</v>
      </c>
      <c r="S104" s="215">
        <v>0</v>
      </c>
      <c r="T104" s="216">
        <f>S104*H104</f>
        <v>0</v>
      </c>
      <c r="U104" s="40"/>
      <c r="V104" s="40"/>
      <c r="W104" s="40"/>
      <c r="X104" s="40"/>
      <c r="Y104" s="40"/>
      <c r="Z104" s="40"/>
      <c r="AA104" s="40"/>
      <c r="AB104" s="40"/>
      <c r="AC104" s="40"/>
      <c r="AD104" s="40"/>
      <c r="AE104" s="40"/>
      <c r="AR104" s="217" t="s">
        <v>177</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177</v>
      </c>
      <c r="BM104" s="217" t="s">
        <v>1291</v>
      </c>
    </row>
    <row r="105" s="2" customFormat="1">
      <c r="A105" s="40"/>
      <c r="B105" s="41"/>
      <c r="C105" s="42"/>
      <c r="D105" s="219" t="s">
        <v>180</v>
      </c>
      <c r="E105" s="42"/>
      <c r="F105" s="220" t="s">
        <v>1288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8" t="s">
        <v>180</v>
      </c>
      <c r="AU105" s="18" t="s">
        <v>178</v>
      </c>
    </row>
    <row r="106" s="2" customFormat="1" ht="49.05" customHeight="1">
      <c r="A106" s="40"/>
      <c r="B106" s="41"/>
      <c r="C106" s="206" t="s">
        <v>859</v>
      </c>
      <c r="D106" s="206" t="s">
        <v>172</v>
      </c>
      <c r="E106" s="207" t="s">
        <v>1292</v>
      </c>
      <c r="F106" s="208" t="s">
        <v>1293</v>
      </c>
      <c r="G106" s="209" t="s">
        <v>715</v>
      </c>
      <c r="H106" s="210">
        <v>12</v>
      </c>
      <c r="I106" s="211"/>
      <c r="J106" s="212">
        <f>ROUND(I106*H106,2)</f>
        <v>0</v>
      </c>
      <c r="K106" s="208" t="s">
        <v>176</v>
      </c>
      <c r="L106" s="46"/>
      <c r="M106" s="213" t="s">
        <v>32</v>
      </c>
      <c r="N106" s="214" t="s">
        <v>49</v>
      </c>
      <c r="O106" s="86"/>
      <c r="P106" s="215">
        <f>O106*H106</f>
        <v>0</v>
      </c>
      <c r="Q106" s="215">
        <v>0</v>
      </c>
      <c r="R106" s="215">
        <f>Q106*H106</f>
        <v>0</v>
      </c>
      <c r="S106" s="215">
        <v>0.002</v>
      </c>
      <c r="T106" s="216">
        <f>S106*H106</f>
        <v>0.024</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1294</v>
      </c>
    </row>
    <row r="107" s="2" customFormat="1" ht="37.8" customHeight="1">
      <c r="A107" s="40"/>
      <c r="B107" s="41"/>
      <c r="C107" s="206" t="s">
        <v>177</v>
      </c>
      <c r="D107" s="206" t="s">
        <v>172</v>
      </c>
      <c r="E107" s="207" t="s">
        <v>1295</v>
      </c>
      <c r="F107" s="208" t="s">
        <v>1296</v>
      </c>
      <c r="G107" s="209" t="s">
        <v>278</v>
      </c>
      <c r="H107" s="210">
        <v>25</v>
      </c>
      <c r="I107" s="211"/>
      <c r="J107" s="212">
        <f>ROUND(I107*H107,2)</f>
        <v>0</v>
      </c>
      <c r="K107" s="208" t="s">
        <v>176</v>
      </c>
      <c r="L107" s="46"/>
      <c r="M107" s="213" t="s">
        <v>32</v>
      </c>
      <c r="N107" s="214" t="s">
        <v>49</v>
      </c>
      <c r="O107" s="86"/>
      <c r="P107" s="215">
        <f>O107*H107</f>
        <v>0</v>
      </c>
      <c r="Q107" s="215">
        <v>0</v>
      </c>
      <c r="R107" s="215">
        <f>Q107*H107</f>
        <v>0</v>
      </c>
      <c r="S107" s="215">
        <v>0.0089999999999999993</v>
      </c>
      <c r="T107" s="216">
        <f>S107*H107</f>
        <v>0.22499999999999998</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1297</v>
      </c>
    </row>
    <row r="108" s="2" customFormat="1" ht="37.8" customHeight="1">
      <c r="A108" s="40"/>
      <c r="B108" s="41"/>
      <c r="C108" s="206" t="s">
        <v>508</v>
      </c>
      <c r="D108" s="206" t="s">
        <v>172</v>
      </c>
      <c r="E108" s="207" t="s">
        <v>1298</v>
      </c>
      <c r="F108" s="208" t="s">
        <v>1299</v>
      </c>
      <c r="G108" s="209" t="s">
        <v>278</v>
      </c>
      <c r="H108" s="210">
        <v>9</v>
      </c>
      <c r="I108" s="211"/>
      <c r="J108" s="212">
        <f>ROUND(I108*H108,2)</f>
        <v>0</v>
      </c>
      <c r="K108" s="208" t="s">
        <v>176</v>
      </c>
      <c r="L108" s="46"/>
      <c r="M108" s="213" t="s">
        <v>32</v>
      </c>
      <c r="N108" s="214" t="s">
        <v>49</v>
      </c>
      <c r="O108" s="86"/>
      <c r="P108" s="215">
        <f>O108*H108</f>
        <v>0</v>
      </c>
      <c r="Q108" s="215">
        <v>0</v>
      </c>
      <c r="R108" s="215">
        <f>Q108*H108</f>
        <v>0</v>
      </c>
      <c r="S108" s="215">
        <v>0.001</v>
      </c>
      <c r="T108" s="216">
        <f>S108*H108</f>
        <v>0.0090000000000000011</v>
      </c>
      <c r="U108" s="40"/>
      <c r="V108" s="40"/>
      <c r="W108" s="40"/>
      <c r="X108" s="40"/>
      <c r="Y108" s="40"/>
      <c r="Z108" s="40"/>
      <c r="AA108" s="40"/>
      <c r="AB108" s="40"/>
      <c r="AC108" s="40"/>
      <c r="AD108" s="40"/>
      <c r="AE108" s="40"/>
      <c r="AR108" s="217" t="s">
        <v>177</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177</v>
      </c>
      <c r="BM108" s="217" t="s">
        <v>1300</v>
      </c>
    </row>
    <row r="109" s="2" customFormat="1">
      <c r="A109" s="40"/>
      <c r="B109" s="41"/>
      <c r="C109" s="42"/>
      <c r="D109" s="219" t="s">
        <v>180</v>
      </c>
      <c r="E109" s="42"/>
      <c r="F109" s="220" t="s">
        <v>1301</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8" t="s">
        <v>180</v>
      </c>
      <c r="AU109" s="18" t="s">
        <v>178</v>
      </c>
    </row>
    <row r="110" s="12" customFormat="1" ht="22.8" customHeight="1">
      <c r="A110" s="12"/>
      <c r="B110" s="190"/>
      <c r="C110" s="191"/>
      <c r="D110" s="192" t="s">
        <v>76</v>
      </c>
      <c r="E110" s="204" t="s">
        <v>554</v>
      </c>
      <c r="F110" s="204" t="s">
        <v>555</v>
      </c>
      <c r="G110" s="191"/>
      <c r="H110" s="191"/>
      <c r="I110" s="194"/>
      <c r="J110" s="205">
        <f>BK110</f>
        <v>0</v>
      </c>
      <c r="K110" s="191"/>
      <c r="L110" s="196"/>
      <c r="M110" s="197"/>
      <c r="N110" s="198"/>
      <c r="O110" s="198"/>
      <c r="P110" s="199">
        <f>SUM(P111:P119)</f>
        <v>0</v>
      </c>
      <c r="Q110" s="198"/>
      <c r="R110" s="199">
        <f>SUM(R111:R119)</f>
        <v>0</v>
      </c>
      <c r="S110" s="198"/>
      <c r="T110" s="200">
        <f>SUM(T111:T119)</f>
        <v>0</v>
      </c>
      <c r="U110" s="12"/>
      <c r="V110" s="12"/>
      <c r="W110" s="12"/>
      <c r="X110" s="12"/>
      <c r="Y110" s="12"/>
      <c r="Z110" s="12"/>
      <c r="AA110" s="12"/>
      <c r="AB110" s="12"/>
      <c r="AC110" s="12"/>
      <c r="AD110" s="12"/>
      <c r="AE110" s="12"/>
      <c r="AR110" s="201" t="s">
        <v>85</v>
      </c>
      <c r="AT110" s="202" t="s">
        <v>76</v>
      </c>
      <c r="AU110" s="202" t="s">
        <v>85</v>
      </c>
      <c r="AY110" s="201" t="s">
        <v>168</v>
      </c>
      <c r="BK110" s="203">
        <f>SUM(BK111:BK119)</f>
        <v>0</v>
      </c>
    </row>
    <row r="111" s="2" customFormat="1" ht="37.8" customHeight="1">
      <c r="A111" s="40"/>
      <c r="B111" s="41"/>
      <c r="C111" s="206" t="s">
        <v>216</v>
      </c>
      <c r="D111" s="206" t="s">
        <v>172</v>
      </c>
      <c r="E111" s="207" t="s">
        <v>1302</v>
      </c>
      <c r="F111" s="208" t="s">
        <v>1303</v>
      </c>
      <c r="G111" s="209" t="s">
        <v>558</v>
      </c>
      <c r="H111" s="210">
        <v>0.43099999999999999</v>
      </c>
      <c r="I111" s="211"/>
      <c r="J111" s="212">
        <f>ROUND(I111*H111,2)</f>
        <v>0</v>
      </c>
      <c r="K111" s="208" t="s">
        <v>176</v>
      </c>
      <c r="L111" s="46"/>
      <c r="M111" s="213" t="s">
        <v>32</v>
      </c>
      <c r="N111" s="214" t="s">
        <v>49</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177</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1304</v>
      </c>
    </row>
    <row r="112" s="2" customFormat="1">
      <c r="A112" s="40"/>
      <c r="B112" s="41"/>
      <c r="C112" s="42"/>
      <c r="D112" s="219" t="s">
        <v>180</v>
      </c>
      <c r="E112" s="42"/>
      <c r="F112" s="220" t="s">
        <v>560</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24.15" customHeight="1">
      <c r="A113" s="40"/>
      <c r="B113" s="41"/>
      <c r="C113" s="206" t="s">
        <v>169</v>
      </c>
      <c r="D113" s="206" t="s">
        <v>172</v>
      </c>
      <c r="E113" s="207" t="s">
        <v>562</v>
      </c>
      <c r="F113" s="208" t="s">
        <v>563</v>
      </c>
      <c r="G113" s="209" t="s">
        <v>558</v>
      </c>
      <c r="H113" s="210">
        <v>0.43099999999999999</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177</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177</v>
      </c>
      <c r="BM113" s="217" t="s">
        <v>1305</v>
      </c>
    </row>
    <row r="114" s="2" customFormat="1">
      <c r="A114" s="40"/>
      <c r="B114" s="41"/>
      <c r="C114" s="42"/>
      <c r="D114" s="219" t="s">
        <v>180</v>
      </c>
      <c r="E114" s="42"/>
      <c r="F114" s="220" t="s">
        <v>565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37.8" customHeight="1">
      <c r="A115" s="40"/>
      <c r="B115" s="41"/>
      <c r="C115" s="206" t="s">
        <v>259</v>
      </c>
      <c r="D115" s="206" t="s">
        <v>172</v>
      </c>
      <c r="E115" s="207" t="s">
        <v>566</v>
      </c>
      <c r="F115" s="208" t="s">
        <v>567</v>
      </c>
      <c r="G115" s="209" t="s">
        <v>558</v>
      </c>
      <c r="H115" s="210">
        <v>6.0339999999999998</v>
      </c>
      <c r="I115" s="211"/>
      <c r="J115" s="212">
        <f>ROUND(I115*H115,2)</f>
        <v>0</v>
      </c>
      <c r="K115" s="208" t="s">
        <v>176</v>
      </c>
      <c r="L115" s="46"/>
      <c r="M115" s="213" t="s">
        <v>32</v>
      </c>
      <c r="N115" s="214" t="s">
        <v>49</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177</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177</v>
      </c>
      <c r="BM115" s="217" t="s">
        <v>1306</v>
      </c>
    </row>
    <row r="116" s="2" customFormat="1">
      <c r="A116" s="40"/>
      <c r="B116" s="41"/>
      <c r="C116" s="42"/>
      <c r="D116" s="219" t="s">
        <v>180</v>
      </c>
      <c r="E116" s="42"/>
      <c r="F116" s="220" t="s">
        <v>565</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8" t="s">
        <v>180</v>
      </c>
      <c r="AU116" s="18" t="s">
        <v>178</v>
      </c>
    </row>
    <row r="117" s="14" customFormat="1">
      <c r="A117" s="14"/>
      <c r="B117" s="234"/>
      <c r="C117" s="235"/>
      <c r="D117" s="219" t="s">
        <v>182</v>
      </c>
      <c r="E117" s="235"/>
      <c r="F117" s="237" t="s">
        <v>1307</v>
      </c>
      <c r="G117" s="235"/>
      <c r="H117" s="238">
        <v>6.0339999999999998</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182</v>
      </c>
      <c r="AU117" s="244" t="s">
        <v>178</v>
      </c>
      <c r="AV117" s="14" t="s">
        <v>178</v>
      </c>
      <c r="AW117" s="14" t="s">
        <v>4</v>
      </c>
      <c r="AX117" s="14" t="s">
        <v>85</v>
      </c>
      <c r="AY117" s="244" t="s">
        <v>168</v>
      </c>
    </row>
    <row r="118" s="2" customFormat="1" ht="37.8" customHeight="1">
      <c r="A118" s="40"/>
      <c r="B118" s="41"/>
      <c r="C118" s="206" t="s">
        <v>213</v>
      </c>
      <c r="D118" s="206" t="s">
        <v>172</v>
      </c>
      <c r="E118" s="207" t="s">
        <v>571</v>
      </c>
      <c r="F118" s="208" t="s">
        <v>572</v>
      </c>
      <c r="G118" s="209" t="s">
        <v>558</v>
      </c>
      <c r="H118" s="210">
        <v>0.43099999999999999</v>
      </c>
      <c r="I118" s="211"/>
      <c r="J118" s="212">
        <f>ROUND(I118*H118,2)</f>
        <v>0</v>
      </c>
      <c r="K118" s="208" t="s">
        <v>176</v>
      </c>
      <c r="L118" s="46"/>
      <c r="M118" s="213" t="s">
        <v>32</v>
      </c>
      <c r="N118" s="214" t="s">
        <v>49</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1308</v>
      </c>
    </row>
    <row r="119" s="2" customFormat="1">
      <c r="A119" s="40"/>
      <c r="B119" s="41"/>
      <c r="C119" s="42"/>
      <c r="D119" s="219" t="s">
        <v>180</v>
      </c>
      <c r="E119" s="42"/>
      <c r="F119" s="220" t="s">
        <v>574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2" customFormat="1" ht="22.8" customHeight="1">
      <c r="A120" s="12"/>
      <c r="B120" s="190"/>
      <c r="C120" s="191"/>
      <c r="D120" s="192" t="s">
        <v>76</v>
      </c>
      <c r="E120" s="204" t="s">
        <v>575</v>
      </c>
      <c r="F120" s="204" t="s">
        <v>576</v>
      </c>
      <c r="G120" s="191"/>
      <c r="H120" s="191"/>
      <c r="I120" s="194"/>
      <c r="J120" s="205">
        <f>BK120</f>
        <v>0</v>
      </c>
      <c r="K120" s="191"/>
      <c r="L120" s="196"/>
      <c r="M120" s="197"/>
      <c r="N120" s="198"/>
      <c r="O120" s="198"/>
      <c r="P120" s="199">
        <f>SUM(P121:P122)</f>
        <v>0</v>
      </c>
      <c r="Q120" s="198"/>
      <c r="R120" s="199">
        <f>SUM(R121:R122)</f>
        <v>0</v>
      </c>
      <c r="S120" s="198"/>
      <c r="T120" s="200">
        <f>SUM(T121:T122)</f>
        <v>0</v>
      </c>
      <c r="U120" s="12"/>
      <c r="V120" s="12"/>
      <c r="W120" s="12"/>
      <c r="X120" s="12"/>
      <c r="Y120" s="12"/>
      <c r="Z120" s="12"/>
      <c r="AA120" s="12"/>
      <c r="AB120" s="12"/>
      <c r="AC120" s="12"/>
      <c r="AD120" s="12"/>
      <c r="AE120" s="12"/>
      <c r="AR120" s="201" t="s">
        <v>85</v>
      </c>
      <c r="AT120" s="202" t="s">
        <v>76</v>
      </c>
      <c r="AU120" s="202" t="s">
        <v>85</v>
      </c>
      <c r="AY120" s="201" t="s">
        <v>168</v>
      </c>
      <c r="BK120" s="203">
        <f>SUM(BK121:BK122)</f>
        <v>0</v>
      </c>
    </row>
    <row r="121" s="2" customFormat="1" ht="49.05" customHeight="1">
      <c r="A121" s="40"/>
      <c r="B121" s="41"/>
      <c r="C121" s="206" t="s">
        <v>205</v>
      </c>
      <c r="D121" s="206" t="s">
        <v>172</v>
      </c>
      <c r="E121" s="207" t="s">
        <v>578</v>
      </c>
      <c r="F121" s="208" t="s">
        <v>579</v>
      </c>
      <c r="G121" s="209" t="s">
        <v>558</v>
      </c>
      <c r="H121" s="210">
        <v>0.76000000000000001</v>
      </c>
      <c r="I121" s="211"/>
      <c r="J121" s="212">
        <f>ROUND(I121*H121,2)</f>
        <v>0</v>
      </c>
      <c r="K121" s="208" t="s">
        <v>176</v>
      </c>
      <c r="L121" s="46"/>
      <c r="M121" s="213" t="s">
        <v>32</v>
      </c>
      <c r="N121" s="214" t="s">
        <v>49</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177</v>
      </c>
      <c r="AT121" s="217" t="s">
        <v>172</v>
      </c>
      <c r="AU121" s="217" t="s">
        <v>178</v>
      </c>
      <c r="AY121" s="18" t="s">
        <v>168</v>
      </c>
      <c r="BE121" s="218">
        <f>IF(N121="základní",J121,0)</f>
        <v>0</v>
      </c>
      <c r="BF121" s="218">
        <f>IF(N121="snížená",J121,0)</f>
        <v>0</v>
      </c>
      <c r="BG121" s="218">
        <f>IF(N121="zákl. přenesená",J121,0)</f>
        <v>0</v>
      </c>
      <c r="BH121" s="218">
        <f>IF(N121="sníž. přenesená",J121,0)</f>
        <v>0</v>
      </c>
      <c r="BI121" s="218">
        <f>IF(N121="nulová",J121,0)</f>
        <v>0</v>
      </c>
      <c r="BJ121" s="18" t="s">
        <v>178</v>
      </c>
      <c r="BK121" s="218">
        <f>ROUND(I121*H121,2)</f>
        <v>0</v>
      </c>
      <c r="BL121" s="18" t="s">
        <v>177</v>
      </c>
      <c r="BM121" s="217" t="s">
        <v>1309</v>
      </c>
    </row>
    <row r="122" s="2" customFormat="1">
      <c r="A122" s="40"/>
      <c r="B122" s="41"/>
      <c r="C122" s="42"/>
      <c r="D122" s="219" t="s">
        <v>180</v>
      </c>
      <c r="E122" s="42"/>
      <c r="F122" s="220" t="s">
        <v>581</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8" t="s">
        <v>180</v>
      </c>
      <c r="AU122" s="18" t="s">
        <v>178</v>
      </c>
    </row>
    <row r="123" s="12" customFormat="1" ht="25.92" customHeight="1">
      <c r="A123" s="12"/>
      <c r="B123" s="190"/>
      <c r="C123" s="191"/>
      <c r="D123" s="192" t="s">
        <v>76</v>
      </c>
      <c r="E123" s="193" t="s">
        <v>582</v>
      </c>
      <c r="F123" s="193" t="s">
        <v>583</v>
      </c>
      <c r="G123" s="191"/>
      <c r="H123" s="191"/>
      <c r="I123" s="194"/>
      <c r="J123" s="195">
        <f>BK123</f>
        <v>0</v>
      </c>
      <c r="K123" s="191"/>
      <c r="L123" s="196"/>
      <c r="M123" s="197"/>
      <c r="N123" s="198"/>
      <c r="O123" s="198"/>
      <c r="P123" s="199">
        <f>P124+P129+P133+P137+P141</f>
        <v>0</v>
      </c>
      <c r="Q123" s="198"/>
      <c r="R123" s="199">
        <f>R124+R129+R133+R137+R141</f>
        <v>0.017139999999999999</v>
      </c>
      <c r="S123" s="198"/>
      <c r="T123" s="200">
        <f>T124+T129+T133+T137+T141</f>
        <v>0</v>
      </c>
      <c r="U123" s="12"/>
      <c r="V123" s="12"/>
      <c r="W123" s="12"/>
      <c r="X123" s="12"/>
      <c r="Y123" s="12"/>
      <c r="Z123" s="12"/>
      <c r="AA123" s="12"/>
      <c r="AB123" s="12"/>
      <c r="AC123" s="12"/>
      <c r="AD123" s="12"/>
      <c r="AE123" s="12"/>
      <c r="AR123" s="201" t="s">
        <v>178</v>
      </c>
      <c r="AT123" s="202" t="s">
        <v>76</v>
      </c>
      <c r="AU123" s="202" t="s">
        <v>77</v>
      </c>
      <c r="AY123" s="201" t="s">
        <v>168</v>
      </c>
      <c r="BK123" s="203">
        <f>BK124+BK129+BK133+BK137+BK141</f>
        <v>0</v>
      </c>
    </row>
    <row r="124" s="12" customFormat="1" ht="22.8" customHeight="1">
      <c r="A124" s="12"/>
      <c r="B124" s="190"/>
      <c r="C124" s="191"/>
      <c r="D124" s="192" t="s">
        <v>76</v>
      </c>
      <c r="E124" s="204" t="s">
        <v>1310</v>
      </c>
      <c r="F124" s="204" t="s">
        <v>1311</v>
      </c>
      <c r="G124" s="191"/>
      <c r="H124" s="191"/>
      <c r="I124" s="194"/>
      <c r="J124" s="205">
        <f>BK124</f>
        <v>0</v>
      </c>
      <c r="K124" s="191"/>
      <c r="L124" s="196"/>
      <c r="M124" s="197"/>
      <c r="N124" s="198"/>
      <c r="O124" s="198"/>
      <c r="P124" s="199">
        <f>SUM(P125:P128)</f>
        <v>0</v>
      </c>
      <c r="Q124" s="198"/>
      <c r="R124" s="199">
        <f>SUM(R125:R128)</f>
        <v>0.00081999999999999998</v>
      </c>
      <c r="S124" s="198"/>
      <c r="T124" s="200">
        <f>SUM(T125:T128)</f>
        <v>0</v>
      </c>
      <c r="U124" s="12"/>
      <c r="V124" s="12"/>
      <c r="W124" s="12"/>
      <c r="X124" s="12"/>
      <c r="Y124" s="12"/>
      <c r="Z124" s="12"/>
      <c r="AA124" s="12"/>
      <c r="AB124" s="12"/>
      <c r="AC124" s="12"/>
      <c r="AD124" s="12"/>
      <c r="AE124" s="12"/>
      <c r="AR124" s="201" t="s">
        <v>178</v>
      </c>
      <c r="AT124" s="202" t="s">
        <v>76</v>
      </c>
      <c r="AU124" s="202" t="s">
        <v>85</v>
      </c>
      <c r="AY124" s="201" t="s">
        <v>168</v>
      </c>
      <c r="BK124" s="203">
        <f>SUM(BK125:BK128)</f>
        <v>0</v>
      </c>
    </row>
    <row r="125" s="2" customFormat="1" ht="14.4" customHeight="1">
      <c r="A125" s="40"/>
      <c r="B125" s="41"/>
      <c r="C125" s="206" t="s">
        <v>768</v>
      </c>
      <c r="D125" s="206" t="s">
        <v>172</v>
      </c>
      <c r="E125" s="207" t="s">
        <v>1312</v>
      </c>
      <c r="F125" s="208" t="s">
        <v>1313</v>
      </c>
      <c r="G125" s="209" t="s">
        <v>278</v>
      </c>
      <c r="H125" s="210">
        <v>2</v>
      </c>
      <c r="I125" s="211"/>
      <c r="J125" s="212">
        <f>ROUND(I125*H125,2)</f>
        <v>0</v>
      </c>
      <c r="K125" s="208" t="s">
        <v>176</v>
      </c>
      <c r="L125" s="46"/>
      <c r="M125" s="213" t="s">
        <v>32</v>
      </c>
      <c r="N125" s="214" t="s">
        <v>49</v>
      </c>
      <c r="O125" s="86"/>
      <c r="P125" s="215">
        <f>O125*H125</f>
        <v>0</v>
      </c>
      <c r="Q125" s="215">
        <v>0.00040999999999999999</v>
      </c>
      <c r="R125" s="215">
        <f>Q125*H125</f>
        <v>0.00081999999999999998</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1314</v>
      </c>
    </row>
    <row r="126" s="2" customFormat="1">
      <c r="A126" s="40"/>
      <c r="B126" s="41"/>
      <c r="C126" s="42"/>
      <c r="D126" s="219" t="s">
        <v>180</v>
      </c>
      <c r="E126" s="42"/>
      <c r="F126" s="220" t="s">
        <v>1315</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8" t="s">
        <v>180</v>
      </c>
      <c r="AU126" s="18" t="s">
        <v>178</v>
      </c>
    </row>
    <row r="127" s="2" customFormat="1" ht="24.15" customHeight="1">
      <c r="A127" s="40"/>
      <c r="B127" s="41"/>
      <c r="C127" s="206" t="s">
        <v>773</v>
      </c>
      <c r="D127" s="206" t="s">
        <v>172</v>
      </c>
      <c r="E127" s="207" t="s">
        <v>1316</v>
      </c>
      <c r="F127" s="208" t="s">
        <v>1317</v>
      </c>
      <c r="G127" s="209" t="s">
        <v>715</v>
      </c>
      <c r="H127" s="210">
        <v>1</v>
      </c>
      <c r="I127" s="211"/>
      <c r="J127" s="212">
        <f>ROUND(I127*H127,2)</f>
        <v>0</v>
      </c>
      <c r="K127" s="208" t="s">
        <v>176</v>
      </c>
      <c r="L127" s="46"/>
      <c r="M127" s="213" t="s">
        <v>32</v>
      </c>
      <c r="N127" s="214" t="s">
        <v>49</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1318</v>
      </c>
    </row>
    <row r="128" s="2" customFormat="1">
      <c r="A128" s="40"/>
      <c r="B128" s="41"/>
      <c r="C128" s="42"/>
      <c r="D128" s="219" t="s">
        <v>180</v>
      </c>
      <c r="E128" s="42"/>
      <c r="F128" s="220" t="s">
        <v>1319</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8" t="s">
        <v>180</v>
      </c>
      <c r="AU128" s="18" t="s">
        <v>178</v>
      </c>
    </row>
    <row r="129" s="12" customFormat="1" ht="22.8" customHeight="1">
      <c r="A129" s="12"/>
      <c r="B129" s="190"/>
      <c r="C129" s="191"/>
      <c r="D129" s="192" t="s">
        <v>76</v>
      </c>
      <c r="E129" s="204" t="s">
        <v>1320</v>
      </c>
      <c r="F129" s="204" t="s">
        <v>1321</v>
      </c>
      <c r="G129" s="191"/>
      <c r="H129" s="191"/>
      <c r="I129" s="194"/>
      <c r="J129" s="205">
        <f>BK129</f>
        <v>0</v>
      </c>
      <c r="K129" s="191"/>
      <c r="L129" s="196"/>
      <c r="M129" s="197"/>
      <c r="N129" s="198"/>
      <c r="O129" s="198"/>
      <c r="P129" s="199">
        <f>SUM(P130:P132)</f>
        <v>0</v>
      </c>
      <c r="Q129" s="198"/>
      <c r="R129" s="199">
        <f>SUM(R130:R132)</f>
        <v>0.0079900000000000006</v>
      </c>
      <c r="S129" s="198"/>
      <c r="T129" s="200">
        <f>SUM(T130:T132)</f>
        <v>0</v>
      </c>
      <c r="U129" s="12"/>
      <c r="V129" s="12"/>
      <c r="W129" s="12"/>
      <c r="X129" s="12"/>
      <c r="Y129" s="12"/>
      <c r="Z129" s="12"/>
      <c r="AA129" s="12"/>
      <c r="AB129" s="12"/>
      <c r="AC129" s="12"/>
      <c r="AD129" s="12"/>
      <c r="AE129" s="12"/>
      <c r="AR129" s="201" t="s">
        <v>178</v>
      </c>
      <c r="AT129" s="202" t="s">
        <v>76</v>
      </c>
      <c r="AU129" s="202" t="s">
        <v>85</v>
      </c>
      <c r="AY129" s="201" t="s">
        <v>168</v>
      </c>
      <c r="BK129" s="203">
        <f>SUM(BK130:BK132)</f>
        <v>0</v>
      </c>
    </row>
    <row r="130" s="2" customFormat="1" ht="24.15" customHeight="1">
      <c r="A130" s="40"/>
      <c r="B130" s="41"/>
      <c r="C130" s="206" t="s">
        <v>800</v>
      </c>
      <c r="D130" s="206" t="s">
        <v>172</v>
      </c>
      <c r="E130" s="207" t="s">
        <v>1322</v>
      </c>
      <c r="F130" s="208" t="s">
        <v>1323</v>
      </c>
      <c r="G130" s="209" t="s">
        <v>278</v>
      </c>
      <c r="H130" s="210">
        <v>4</v>
      </c>
      <c r="I130" s="211"/>
      <c r="J130" s="212">
        <f>ROUND(I130*H130,2)</f>
        <v>0</v>
      </c>
      <c r="K130" s="208" t="s">
        <v>176</v>
      </c>
      <c r="L130" s="46"/>
      <c r="M130" s="213" t="s">
        <v>32</v>
      </c>
      <c r="N130" s="214" t="s">
        <v>49</v>
      </c>
      <c r="O130" s="86"/>
      <c r="P130" s="215">
        <f>O130*H130</f>
        <v>0</v>
      </c>
      <c r="Q130" s="215">
        <v>0.0018500000000000001</v>
      </c>
      <c r="R130" s="215">
        <f>Q130*H130</f>
        <v>0.0074000000000000003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1324</v>
      </c>
    </row>
    <row r="131" s="2" customFormat="1" ht="24.15" customHeight="1">
      <c r="A131" s="40"/>
      <c r="B131" s="41"/>
      <c r="C131" s="206" t="s">
        <v>807</v>
      </c>
      <c r="D131" s="206" t="s">
        <v>172</v>
      </c>
      <c r="E131" s="207" t="s">
        <v>1325</v>
      </c>
      <c r="F131" s="208" t="s">
        <v>1326</v>
      </c>
      <c r="G131" s="209" t="s">
        <v>715</v>
      </c>
      <c r="H131" s="210">
        <v>1</v>
      </c>
      <c r="I131" s="211"/>
      <c r="J131" s="212">
        <f>ROUND(I131*H131,2)</f>
        <v>0</v>
      </c>
      <c r="K131" s="208" t="s">
        <v>176</v>
      </c>
      <c r="L131" s="46"/>
      <c r="M131" s="213" t="s">
        <v>32</v>
      </c>
      <c r="N131" s="214" t="s">
        <v>49</v>
      </c>
      <c r="O131" s="86"/>
      <c r="P131" s="215">
        <f>O131*H131</f>
        <v>0</v>
      </c>
      <c r="Q131" s="215">
        <v>0.00059000000000000003</v>
      </c>
      <c r="R131" s="215">
        <f>Q131*H131</f>
        <v>0.00059000000000000003</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1327</v>
      </c>
    </row>
    <row r="132" s="2" customFormat="1">
      <c r="A132" s="40"/>
      <c r="B132" s="41"/>
      <c r="C132" s="42"/>
      <c r="D132" s="219" t="s">
        <v>180</v>
      </c>
      <c r="E132" s="42"/>
      <c r="F132" s="220" t="s">
        <v>1328</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1329</v>
      </c>
      <c r="F133" s="204" t="s">
        <v>1330</v>
      </c>
      <c r="G133" s="191"/>
      <c r="H133" s="191"/>
      <c r="I133" s="194"/>
      <c r="J133" s="205">
        <f>BK133</f>
        <v>0</v>
      </c>
      <c r="K133" s="191"/>
      <c r="L133" s="196"/>
      <c r="M133" s="197"/>
      <c r="N133" s="198"/>
      <c r="O133" s="198"/>
      <c r="P133" s="199">
        <f>SUM(P134:P136)</f>
        <v>0</v>
      </c>
      <c r="Q133" s="198"/>
      <c r="R133" s="199">
        <f>SUM(R134:R136)</f>
        <v>0.00054000000000000001</v>
      </c>
      <c r="S133" s="198"/>
      <c r="T133" s="200">
        <f>SUM(T134:T136)</f>
        <v>0</v>
      </c>
      <c r="U133" s="12"/>
      <c r="V133" s="12"/>
      <c r="W133" s="12"/>
      <c r="X133" s="12"/>
      <c r="Y133" s="12"/>
      <c r="Z133" s="12"/>
      <c r="AA133" s="12"/>
      <c r="AB133" s="12"/>
      <c r="AC133" s="12"/>
      <c r="AD133" s="12"/>
      <c r="AE133" s="12"/>
      <c r="AR133" s="201" t="s">
        <v>178</v>
      </c>
      <c r="AT133" s="202" t="s">
        <v>76</v>
      </c>
      <c r="AU133" s="202" t="s">
        <v>85</v>
      </c>
      <c r="AY133" s="201" t="s">
        <v>168</v>
      </c>
      <c r="BK133" s="203">
        <f>SUM(BK134:BK136)</f>
        <v>0</v>
      </c>
    </row>
    <row r="134" s="2" customFormat="1" ht="24.15" customHeight="1">
      <c r="A134" s="40"/>
      <c r="B134" s="41"/>
      <c r="C134" s="206" t="s">
        <v>814</v>
      </c>
      <c r="D134" s="206" t="s">
        <v>172</v>
      </c>
      <c r="E134" s="207" t="s">
        <v>1331</v>
      </c>
      <c r="F134" s="208" t="s">
        <v>1332</v>
      </c>
      <c r="G134" s="209" t="s">
        <v>715</v>
      </c>
      <c r="H134" s="210">
        <v>1</v>
      </c>
      <c r="I134" s="211"/>
      <c r="J134" s="212">
        <f>ROUND(I134*H134,2)</f>
        <v>0</v>
      </c>
      <c r="K134" s="208" t="s">
        <v>176</v>
      </c>
      <c r="L134" s="46"/>
      <c r="M134" s="213" t="s">
        <v>32</v>
      </c>
      <c r="N134" s="214" t="s">
        <v>49</v>
      </c>
      <c r="O134" s="86"/>
      <c r="P134" s="215">
        <f>O134*H134</f>
        <v>0</v>
      </c>
      <c r="Q134" s="215">
        <v>0.00013999999999999999</v>
      </c>
      <c r="R134" s="215">
        <f>Q134*H134</f>
        <v>0.00013999999999999999</v>
      </c>
      <c r="S134" s="215">
        <v>0</v>
      </c>
      <c r="T134" s="216">
        <f>S134*H134</f>
        <v>0</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1333</v>
      </c>
    </row>
    <row r="135" s="2" customFormat="1">
      <c r="A135" s="40"/>
      <c r="B135" s="41"/>
      <c r="C135" s="42"/>
      <c r="D135" s="219" t="s">
        <v>180</v>
      </c>
      <c r="E135" s="42"/>
      <c r="F135" s="220" t="s">
        <v>1334</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8" t="s">
        <v>180</v>
      </c>
      <c r="AU135" s="18" t="s">
        <v>178</v>
      </c>
    </row>
    <row r="136" s="2" customFormat="1" ht="24.15" customHeight="1">
      <c r="A136" s="40"/>
      <c r="B136" s="41"/>
      <c r="C136" s="256" t="s">
        <v>829</v>
      </c>
      <c r="D136" s="256" t="s">
        <v>210</v>
      </c>
      <c r="E136" s="257" t="s">
        <v>1335</v>
      </c>
      <c r="F136" s="258" t="s">
        <v>1336</v>
      </c>
      <c r="G136" s="259" t="s">
        <v>715</v>
      </c>
      <c r="H136" s="260">
        <v>1</v>
      </c>
      <c r="I136" s="261"/>
      <c r="J136" s="262">
        <f>ROUND(I136*H136,2)</f>
        <v>0</v>
      </c>
      <c r="K136" s="258" t="s">
        <v>32</v>
      </c>
      <c r="L136" s="263"/>
      <c r="M136" s="264" t="s">
        <v>32</v>
      </c>
      <c r="N136" s="265" t="s">
        <v>49</v>
      </c>
      <c r="O136" s="86"/>
      <c r="P136" s="215">
        <f>O136*H136</f>
        <v>0</v>
      </c>
      <c r="Q136" s="215">
        <v>0.00040000000000000002</v>
      </c>
      <c r="R136" s="215">
        <f>Q136*H136</f>
        <v>0.00040000000000000002</v>
      </c>
      <c r="S136" s="215">
        <v>0</v>
      </c>
      <c r="T136" s="216">
        <f>S136*H136</f>
        <v>0</v>
      </c>
      <c r="U136" s="40"/>
      <c r="V136" s="40"/>
      <c r="W136" s="40"/>
      <c r="X136" s="40"/>
      <c r="Y136" s="40"/>
      <c r="Z136" s="40"/>
      <c r="AA136" s="40"/>
      <c r="AB136" s="40"/>
      <c r="AC136" s="40"/>
      <c r="AD136" s="40"/>
      <c r="AE136" s="40"/>
      <c r="AR136" s="217" t="s">
        <v>395</v>
      </c>
      <c r="AT136" s="217" t="s">
        <v>210</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1337</v>
      </c>
    </row>
    <row r="137" s="12" customFormat="1" ht="22.8" customHeight="1">
      <c r="A137" s="12"/>
      <c r="B137" s="190"/>
      <c r="C137" s="191"/>
      <c r="D137" s="192" t="s">
        <v>76</v>
      </c>
      <c r="E137" s="204" t="s">
        <v>927</v>
      </c>
      <c r="F137" s="204" t="s">
        <v>928</v>
      </c>
      <c r="G137" s="191"/>
      <c r="H137" s="191"/>
      <c r="I137" s="194"/>
      <c r="J137" s="205">
        <f>BK137</f>
        <v>0</v>
      </c>
      <c r="K137" s="191"/>
      <c r="L137" s="196"/>
      <c r="M137" s="197"/>
      <c r="N137" s="198"/>
      <c r="O137" s="198"/>
      <c r="P137" s="199">
        <f>SUM(P138:P140)</f>
        <v>0</v>
      </c>
      <c r="Q137" s="198"/>
      <c r="R137" s="199">
        <f>SUM(R138:R140)</f>
        <v>0.00044000000000000002</v>
      </c>
      <c r="S137" s="198"/>
      <c r="T137" s="200">
        <f>SUM(T138:T140)</f>
        <v>0</v>
      </c>
      <c r="U137" s="12"/>
      <c r="V137" s="12"/>
      <c r="W137" s="12"/>
      <c r="X137" s="12"/>
      <c r="Y137" s="12"/>
      <c r="Z137" s="12"/>
      <c r="AA137" s="12"/>
      <c r="AB137" s="12"/>
      <c r="AC137" s="12"/>
      <c r="AD137" s="12"/>
      <c r="AE137" s="12"/>
      <c r="AR137" s="201" t="s">
        <v>178</v>
      </c>
      <c r="AT137" s="202" t="s">
        <v>76</v>
      </c>
      <c r="AU137" s="202" t="s">
        <v>85</v>
      </c>
      <c r="AY137" s="201" t="s">
        <v>168</v>
      </c>
      <c r="BK137" s="203">
        <f>SUM(BK138:BK140)</f>
        <v>0</v>
      </c>
    </row>
    <row r="138" s="2" customFormat="1" ht="24.15" customHeight="1">
      <c r="A138" s="40"/>
      <c r="B138" s="41"/>
      <c r="C138" s="206" t="s">
        <v>839</v>
      </c>
      <c r="D138" s="206" t="s">
        <v>172</v>
      </c>
      <c r="E138" s="207" t="s">
        <v>1338</v>
      </c>
      <c r="F138" s="208" t="s">
        <v>1339</v>
      </c>
      <c r="G138" s="209" t="s">
        <v>278</v>
      </c>
      <c r="H138" s="210">
        <v>4</v>
      </c>
      <c r="I138" s="211"/>
      <c r="J138" s="212">
        <f>ROUND(I138*H138,2)</f>
        <v>0</v>
      </c>
      <c r="K138" s="208" t="s">
        <v>176</v>
      </c>
      <c r="L138" s="46"/>
      <c r="M138" s="213" t="s">
        <v>32</v>
      </c>
      <c r="N138" s="214" t="s">
        <v>49</v>
      </c>
      <c r="O138" s="86"/>
      <c r="P138" s="215">
        <f>O138*H138</f>
        <v>0</v>
      </c>
      <c r="Q138" s="215">
        <v>6.0000000000000002E-05</v>
      </c>
      <c r="R138" s="215">
        <f>Q138*H138</f>
        <v>0.00024000000000000001</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1340</v>
      </c>
    </row>
    <row r="139" s="2" customFormat="1" ht="24.15" customHeight="1">
      <c r="A139" s="40"/>
      <c r="B139" s="41"/>
      <c r="C139" s="206" t="s">
        <v>845</v>
      </c>
      <c r="D139" s="206" t="s">
        <v>172</v>
      </c>
      <c r="E139" s="207" t="s">
        <v>1341</v>
      </c>
      <c r="F139" s="208" t="s">
        <v>1342</v>
      </c>
      <c r="G139" s="209" t="s">
        <v>278</v>
      </c>
      <c r="H139" s="210">
        <v>4</v>
      </c>
      <c r="I139" s="211"/>
      <c r="J139" s="212">
        <f>ROUND(I139*H139,2)</f>
        <v>0</v>
      </c>
      <c r="K139" s="208" t="s">
        <v>176</v>
      </c>
      <c r="L139" s="46"/>
      <c r="M139" s="213" t="s">
        <v>32</v>
      </c>
      <c r="N139" s="214" t="s">
        <v>49</v>
      </c>
      <c r="O139" s="86"/>
      <c r="P139" s="215">
        <f>O139*H139</f>
        <v>0</v>
      </c>
      <c r="Q139" s="215">
        <v>2.0000000000000002E-05</v>
      </c>
      <c r="R139" s="215">
        <f>Q139*H139</f>
        <v>8.0000000000000007E-05</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1343</v>
      </c>
    </row>
    <row r="140" s="2" customFormat="1" ht="24.15" customHeight="1">
      <c r="A140" s="40"/>
      <c r="B140" s="41"/>
      <c r="C140" s="206" t="s">
        <v>850</v>
      </c>
      <c r="D140" s="206" t="s">
        <v>172</v>
      </c>
      <c r="E140" s="207" t="s">
        <v>1344</v>
      </c>
      <c r="F140" s="208" t="s">
        <v>1345</v>
      </c>
      <c r="G140" s="209" t="s">
        <v>278</v>
      </c>
      <c r="H140" s="210">
        <v>4</v>
      </c>
      <c r="I140" s="211"/>
      <c r="J140" s="212">
        <f>ROUND(I140*H140,2)</f>
        <v>0</v>
      </c>
      <c r="K140" s="208" t="s">
        <v>176</v>
      </c>
      <c r="L140" s="46"/>
      <c r="M140" s="213" t="s">
        <v>32</v>
      </c>
      <c r="N140" s="214" t="s">
        <v>49</v>
      </c>
      <c r="O140" s="86"/>
      <c r="P140" s="215">
        <f>O140*H140</f>
        <v>0</v>
      </c>
      <c r="Q140" s="215">
        <v>3.0000000000000001E-05</v>
      </c>
      <c r="R140" s="215">
        <f>Q140*H140</f>
        <v>0.00012</v>
      </c>
      <c r="S140" s="215">
        <v>0</v>
      </c>
      <c r="T140" s="216">
        <f>S140*H140</f>
        <v>0</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1346</v>
      </c>
    </row>
    <row r="141" s="12" customFormat="1" ht="22.8" customHeight="1">
      <c r="A141" s="12"/>
      <c r="B141" s="190"/>
      <c r="C141" s="191"/>
      <c r="D141" s="192" t="s">
        <v>76</v>
      </c>
      <c r="E141" s="204" t="s">
        <v>955</v>
      </c>
      <c r="F141" s="204" t="s">
        <v>956</v>
      </c>
      <c r="G141" s="191"/>
      <c r="H141" s="191"/>
      <c r="I141" s="194"/>
      <c r="J141" s="205">
        <f>BK141</f>
        <v>0</v>
      </c>
      <c r="K141" s="191"/>
      <c r="L141" s="196"/>
      <c r="M141" s="197"/>
      <c r="N141" s="198"/>
      <c r="O141" s="198"/>
      <c r="P141" s="199">
        <f>SUM(P142:P147)</f>
        <v>0</v>
      </c>
      <c r="Q141" s="198"/>
      <c r="R141" s="199">
        <f>SUM(R142:R147)</f>
        <v>0.0073499999999999998</v>
      </c>
      <c r="S141" s="198"/>
      <c r="T141" s="200">
        <f>SUM(T142:T147)</f>
        <v>0</v>
      </c>
      <c r="U141" s="12"/>
      <c r="V141" s="12"/>
      <c r="W141" s="12"/>
      <c r="X141" s="12"/>
      <c r="Y141" s="12"/>
      <c r="Z141" s="12"/>
      <c r="AA141" s="12"/>
      <c r="AB141" s="12"/>
      <c r="AC141" s="12"/>
      <c r="AD141" s="12"/>
      <c r="AE141" s="12"/>
      <c r="AR141" s="201" t="s">
        <v>178</v>
      </c>
      <c r="AT141" s="202" t="s">
        <v>76</v>
      </c>
      <c r="AU141" s="202" t="s">
        <v>85</v>
      </c>
      <c r="AY141" s="201" t="s">
        <v>168</v>
      </c>
      <c r="BK141" s="203">
        <f>SUM(BK142:BK147)</f>
        <v>0</v>
      </c>
    </row>
    <row r="142" s="2" customFormat="1" ht="24.15" customHeight="1">
      <c r="A142" s="40"/>
      <c r="B142" s="41"/>
      <c r="C142" s="206" t="s">
        <v>326</v>
      </c>
      <c r="D142" s="206" t="s">
        <v>172</v>
      </c>
      <c r="E142" s="207" t="s">
        <v>1347</v>
      </c>
      <c r="F142" s="208" t="s">
        <v>1348</v>
      </c>
      <c r="G142" s="209" t="s">
        <v>175</v>
      </c>
      <c r="H142" s="210">
        <v>30</v>
      </c>
      <c r="I142" s="211"/>
      <c r="J142" s="212">
        <f>ROUND(I142*H142,2)</f>
        <v>0</v>
      </c>
      <c r="K142" s="208" t="s">
        <v>176</v>
      </c>
      <c r="L142" s="46"/>
      <c r="M142" s="213" t="s">
        <v>32</v>
      </c>
      <c r="N142" s="214" t="s">
        <v>49</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1349</v>
      </c>
    </row>
    <row r="143" s="2" customFormat="1">
      <c r="A143" s="40"/>
      <c r="B143" s="41"/>
      <c r="C143" s="42"/>
      <c r="D143" s="219" t="s">
        <v>180</v>
      </c>
      <c r="E143" s="42"/>
      <c r="F143" s="220" t="s">
        <v>1350</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8" t="s">
        <v>180</v>
      </c>
      <c r="AU143" s="18" t="s">
        <v>178</v>
      </c>
    </row>
    <row r="144" s="2" customFormat="1" ht="14.4" customHeight="1">
      <c r="A144" s="40"/>
      <c r="B144" s="41"/>
      <c r="C144" s="256" t="s">
        <v>331</v>
      </c>
      <c r="D144" s="256" t="s">
        <v>210</v>
      </c>
      <c r="E144" s="257" t="s">
        <v>1351</v>
      </c>
      <c r="F144" s="258" t="s">
        <v>1352</v>
      </c>
      <c r="G144" s="259" t="s">
        <v>175</v>
      </c>
      <c r="H144" s="260">
        <v>36</v>
      </c>
      <c r="I144" s="261"/>
      <c r="J144" s="262">
        <f>ROUND(I144*H144,2)</f>
        <v>0</v>
      </c>
      <c r="K144" s="258" t="s">
        <v>176</v>
      </c>
      <c r="L144" s="263"/>
      <c r="M144" s="264" t="s">
        <v>32</v>
      </c>
      <c r="N144" s="265" t="s">
        <v>49</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395</v>
      </c>
      <c r="AT144" s="217" t="s">
        <v>210</v>
      </c>
      <c r="AU144" s="217" t="s">
        <v>178</v>
      </c>
      <c r="AY144" s="18" t="s">
        <v>168</v>
      </c>
      <c r="BE144" s="218">
        <f>IF(N144="základní",J144,0)</f>
        <v>0</v>
      </c>
      <c r="BF144" s="218">
        <f>IF(N144="snížená",J144,0)</f>
        <v>0</v>
      </c>
      <c r="BG144" s="218">
        <f>IF(N144="zákl. přenesená",J144,0)</f>
        <v>0</v>
      </c>
      <c r="BH144" s="218">
        <f>IF(N144="sníž. přenesená",J144,0)</f>
        <v>0</v>
      </c>
      <c r="BI144" s="218">
        <f>IF(N144="nulová",J144,0)</f>
        <v>0</v>
      </c>
      <c r="BJ144" s="18" t="s">
        <v>178</v>
      </c>
      <c r="BK144" s="218">
        <f>ROUND(I144*H144,2)</f>
        <v>0</v>
      </c>
      <c r="BL144" s="18" t="s">
        <v>319</v>
      </c>
      <c r="BM144" s="217" t="s">
        <v>1353</v>
      </c>
    </row>
    <row r="145" s="14" customFormat="1">
      <c r="A145" s="14"/>
      <c r="B145" s="234"/>
      <c r="C145" s="235"/>
      <c r="D145" s="219" t="s">
        <v>182</v>
      </c>
      <c r="E145" s="235"/>
      <c r="F145" s="237" t="s">
        <v>1354</v>
      </c>
      <c r="G145" s="235"/>
      <c r="H145" s="238">
        <v>36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4</v>
      </c>
      <c r="AX145" s="14" t="s">
        <v>85</v>
      </c>
      <c r="AY145" s="244" t="s">
        <v>168</v>
      </c>
    </row>
    <row r="146" s="2" customFormat="1" ht="24.15" customHeight="1">
      <c r="A146" s="40"/>
      <c r="B146" s="41"/>
      <c r="C146" s="206" t="s">
        <v>336</v>
      </c>
      <c r="D146" s="206" t="s">
        <v>172</v>
      </c>
      <c r="E146" s="207" t="s">
        <v>958</v>
      </c>
      <c r="F146" s="208" t="s">
        <v>959</v>
      </c>
      <c r="G146" s="209" t="s">
        <v>175</v>
      </c>
      <c r="H146" s="210">
        <v>15</v>
      </c>
      <c r="I146" s="211"/>
      <c r="J146" s="212">
        <f>ROUND(I146*H146,2)</f>
        <v>0</v>
      </c>
      <c r="K146" s="208" t="s">
        <v>176</v>
      </c>
      <c r="L146" s="46"/>
      <c r="M146" s="213" t="s">
        <v>32</v>
      </c>
      <c r="N146" s="214" t="s">
        <v>49</v>
      </c>
      <c r="O146" s="86"/>
      <c r="P146" s="215">
        <f>O146*H146</f>
        <v>0</v>
      </c>
      <c r="Q146" s="215">
        <v>0.00020000000000000001</v>
      </c>
      <c r="R146" s="215">
        <f>Q146*H146</f>
        <v>0.0030000000000000001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1355</v>
      </c>
    </row>
    <row r="147" s="2" customFormat="1" ht="37.8" customHeight="1">
      <c r="A147" s="40"/>
      <c r="B147" s="41"/>
      <c r="C147" s="206" t="s">
        <v>7</v>
      </c>
      <c r="D147" s="206" t="s">
        <v>172</v>
      </c>
      <c r="E147" s="207" t="s">
        <v>1356</v>
      </c>
      <c r="F147" s="208" t="s">
        <v>1357</v>
      </c>
      <c r="G147" s="209" t="s">
        <v>175</v>
      </c>
      <c r="H147" s="210">
        <v>15</v>
      </c>
      <c r="I147" s="211"/>
      <c r="J147" s="212">
        <f>ROUND(I147*H147,2)</f>
        <v>0</v>
      </c>
      <c r="K147" s="208" t="s">
        <v>176</v>
      </c>
      <c r="L147" s="46"/>
      <c r="M147" s="274" t="s">
        <v>32</v>
      </c>
      <c r="N147" s="275" t="s">
        <v>49</v>
      </c>
      <c r="O147" s="272"/>
      <c r="P147" s="276">
        <f>O147*H147</f>
        <v>0</v>
      </c>
      <c r="Q147" s="276">
        <v>0.00029</v>
      </c>
      <c r="R147" s="276">
        <f>Q147*H147</f>
        <v>0.0043499999999999997</v>
      </c>
      <c r="S147" s="276">
        <v>0</v>
      </c>
      <c r="T147" s="277">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1358</v>
      </c>
    </row>
    <row r="148" s="2" customFormat="1" ht="6.96" customHeight="1">
      <c r="A148" s="40"/>
      <c r="B148" s="61"/>
      <c r="C148" s="62"/>
      <c r="D148" s="62"/>
      <c r="E148" s="62"/>
      <c r="F148" s="62"/>
      <c r="G148" s="62"/>
      <c r="H148" s="62"/>
      <c r="I148" s="62"/>
      <c r="J148" s="62"/>
      <c r="K148" s="62"/>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h5biumsOshyiCjAKL5JCbYEZLxL490dI+GZvTsB/t0d6XE/s3VnwJEzebMpM837qtG1PbNhGNGdflaVI2MP6Xw==" hashValue="jj69ZbLZCb8bWyR4FTYykowdKSco3afhK8vXeK/8EDwlGkhPwGhtjU+OBH2tcKgC3FGl8ZHFQMpZsV5tq4NgH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1359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05 Sionkova 1507/2 - opravy bytu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1507/2</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05 Sionkova 1507/2 - opravy bytu č.2</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0.77699499999999999</v>
      </c>
      <c r="S90" s="98"/>
      <c r="T90" s="188">
        <f>T91+T122</f>
        <v>0.43099999999999994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0.75985499999999995</v>
      </c>
      <c r="S91" s="198"/>
      <c r="T91" s="200">
        <f>T92+T98+T109+T119</f>
        <v>0.43099999999999994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1360</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1361</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0.24203999999999998</v>
      </c>
      <c r="S98" s="198"/>
      <c r="T98" s="200">
        <f>SUM(T99:T108)</f>
        <v>0.43099999999999994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755</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1362</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6</v>
      </c>
      <c r="I103" s="211"/>
      <c r="J103" s="212">
        <f>ROUND(I103*H103,2)</f>
        <v>0</v>
      </c>
      <c r="K103" s="208" t="s">
        <v>176</v>
      </c>
      <c r="L103" s="46"/>
      <c r="M103" s="213" t="s">
        <v>32</v>
      </c>
      <c r="N103" s="214" t="s">
        <v>49</v>
      </c>
      <c r="O103" s="86"/>
      <c r="P103" s="215">
        <f>O103*H103</f>
        <v>0</v>
      </c>
      <c r="Q103" s="215">
        <v>0.00281</v>
      </c>
      <c r="R103" s="215">
        <f>Q103*H103</f>
        <v>0.01686</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1363</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1364</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508</v>
      </c>
      <c r="D107" s="206" t="s">
        <v>172</v>
      </c>
      <c r="E107" s="207" t="s">
        <v>1298</v>
      </c>
      <c r="F107" s="208" t="s">
        <v>1299</v>
      </c>
      <c r="G107" s="209" t="s">
        <v>278</v>
      </c>
      <c r="H107" s="210">
        <v>9</v>
      </c>
      <c r="I107" s="211"/>
      <c r="J107" s="212">
        <f>ROUND(I107*H107,2)</f>
        <v>0</v>
      </c>
      <c r="K107" s="208" t="s">
        <v>176</v>
      </c>
      <c r="L107" s="46"/>
      <c r="M107" s="213" t="s">
        <v>32</v>
      </c>
      <c r="N107" s="214" t="s">
        <v>49</v>
      </c>
      <c r="O107" s="86"/>
      <c r="P107" s="215">
        <f>O107*H107</f>
        <v>0</v>
      </c>
      <c r="Q107" s="215">
        <v>0</v>
      </c>
      <c r="R107" s="215">
        <f>Q107*H107</f>
        <v>0</v>
      </c>
      <c r="S107" s="215">
        <v>0.001</v>
      </c>
      <c r="T107" s="216">
        <f>S107*H107</f>
        <v>0.0090000000000000011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1365</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0.43099999999999999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0.43099999999999999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6.0339999999999998</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1307</v>
      </c>
      <c r="G116" s="235"/>
      <c r="H116" s="238">
        <v>6.0339999999999998</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0.43099999999999999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0.76000000000000001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1366</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1367</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1368</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1369</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1370</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1371</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1372</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1373</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1374</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eIljZnmh7fCzDq+5IaUyCzCWgzU9GS+t9MT6R2fM2/gY0SYWsjEQ0+Po7JY9AtqYcEC4LqfZouDJ6f8shjuzBg==" hashValue="W5SWfQcRWZzLRpPDicdOgGov2igzVzMFgYsmF7gbHHdd1UCA8b+S4RiR066AkQVClBKLsyUVnZ71mIYeE0jZR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1375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06 Sionkova 1507/2 - opravy bytu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1507/2</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06 Sionkova 1507/2 - opravy bytu č.3</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1376</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1377</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1378</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1379</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1380</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1381</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1383</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1384</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1385</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1386</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1387</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1388</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1389</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1390</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1391</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du9+pIn1j5unTE9vuSwT4JCDMynK/1HLyZddD1lRRIA3RU4mz42YEn0BOXhwZS650HVjERgbvuArbxGHAoZ3Ig==" hashValue="CRyvfiDCn9bOLCOC/c7zijlTdTBoms29sxI3OllqoFeb2AQJqQYAJKyQGMNBzQGbKpzN2yTSGu+RFZvwebvwB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1392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07 Sionkova 1507/2 - opravy bytu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1507/2</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07 Sionkova 1507/2 - opravy bytu č.4</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1393</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1394</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1395</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1396</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1397</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1398</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1399</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1400</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1401</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1402</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1403</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1404</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1405</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1406</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1407</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3GTjRiBAnUBe5HM6+UkRMc/WXVMgAguJd1qxxAyfZqqyh0f/UEyHfQHPtQ5Q2ega7K/qPgmHFz+k+5XDDASG1g==" hashValue="3Y8P+ckZgP4XkCdv8BOsH51N9dmT3/fDJz8bZw70uZvmW6pl2DjSyP9jinSAPha+wdeM+9K5V54B0NZ44gibag=="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1507/2</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1408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1507/2</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10 Sionkova 1507/2 - ÚT byt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1507/2</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10 Sionkova 1507/2 - ÚT byt č.1</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wgdUhejL1R6RlWg90/nGguZvPLsfZA9fvFdCUb8FVQKWW086IjKSOqD0n+4ZRYfFN8DVXX7VyCHz2ot8m2C1OQ==" hashValue="5irvJyoqZ1D84hIo+3qP4lf3I283kAK96H8fgQXr+SQ9lt/u+SnoK7hPPd53b/Pg6YiyvfErb94zpLhbSpRyH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2020-12-09T10:13:32Z</dcterms:created>
  <dcterms:modified xsi:type="dcterms:W3CDTF">2020-12-09T10:13:48Z</dcterms:modified>
</cp:coreProperties>
</file>